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Таня\Бюджет на 2021р\"/>
    </mc:Choice>
  </mc:AlternateContent>
  <bookViews>
    <workbookView xWindow="240" yWindow="135" windowWidth="21075" windowHeight="9780"/>
  </bookViews>
  <sheets>
    <sheet name="Чинадієво" sheetId="1" r:id="rId1"/>
  </sheets>
  <definedNames>
    <definedName name="_xlnm.Print_Titles" localSheetId="0">Чинадієво!$19:$19</definedName>
  </definedNames>
  <calcPr calcId="162913"/>
</workbook>
</file>

<file path=xl/calcChain.xml><?xml version="1.0" encoding="utf-8"?>
<calcChain xmlns="http://schemas.openxmlformats.org/spreadsheetml/2006/main">
  <c r="D14" i="1" l="1"/>
  <c r="C20" i="1"/>
  <c r="N28" i="1"/>
  <c r="M28" i="1"/>
  <c r="L28" i="1"/>
  <c r="K28" i="1"/>
  <c r="J28" i="1" l="1"/>
  <c r="I28" i="1"/>
  <c r="H28" i="1"/>
  <c r="G28" i="1"/>
  <c r="F28" i="1"/>
  <c r="E88" i="1"/>
  <c r="F88" i="1"/>
  <c r="G88" i="1"/>
  <c r="H88" i="1"/>
  <c r="I88" i="1"/>
  <c r="J27" i="1"/>
  <c r="J88" i="1" s="1"/>
  <c r="M88" i="1"/>
  <c r="N88" i="1"/>
  <c r="D88" i="1"/>
  <c r="O88" i="1"/>
  <c r="L88" i="1"/>
  <c r="K88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C78" i="1"/>
  <c r="C77" i="1"/>
  <c r="C76" i="1"/>
  <c r="C73" i="1" s="1"/>
  <c r="C75" i="1"/>
  <c r="C74" i="1"/>
  <c r="O73" i="1"/>
  <c r="N73" i="1"/>
  <c r="M73" i="1"/>
  <c r="L73" i="1"/>
  <c r="K73" i="1"/>
  <c r="J73" i="1"/>
  <c r="I73" i="1"/>
  <c r="H73" i="1"/>
  <c r="G73" i="1"/>
  <c r="F73" i="1"/>
  <c r="E73" i="1"/>
  <c r="D73" i="1"/>
  <c r="C72" i="1"/>
  <c r="C71" i="1"/>
  <c r="C70" i="1"/>
  <c r="P69" i="1"/>
  <c r="P67" i="1" s="1"/>
  <c r="C69" i="1"/>
  <c r="Q69" i="1" s="1"/>
  <c r="O68" i="1"/>
  <c r="C68" i="1" s="1"/>
  <c r="O67" i="1"/>
  <c r="N67" i="1"/>
  <c r="N59" i="1" s="1"/>
  <c r="N58" i="1" s="1"/>
  <c r="M67" i="1"/>
  <c r="L67" i="1"/>
  <c r="K67" i="1"/>
  <c r="J67" i="1"/>
  <c r="I67" i="1"/>
  <c r="H67" i="1"/>
  <c r="G67" i="1"/>
  <c r="F67" i="1"/>
  <c r="F59" i="1" s="1"/>
  <c r="F58" i="1" s="1"/>
  <c r="E67" i="1"/>
  <c r="D67" i="1"/>
  <c r="P66" i="1"/>
  <c r="P64" i="1" s="1"/>
  <c r="C66" i="1"/>
  <c r="Q66" i="1" s="1"/>
  <c r="C65" i="1"/>
  <c r="Q65" i="1" s="1"/>
  <c r="O64" i="1"/>
  <c r="N64" i="1"/>
  <c r="M64" i="1"/>
  <c r="L64" i="1"/>
  <c r="K64" i="1"/>
  <c r="J64" i="1"/>
  <c r="J59" i="1" s="1"/>
  <c r="J58" i="1" s="1"/>
  <c r="I64" i="1"/>
  <c r="H64" i="1"/>
  <c r="G64" i="1"/>
  <c r="F64" i="1"/>
  <c r="E64" i="1"/>
  <c r="D64" i="1"/>
  <c r="C63" i="1"/>
  <c r="Q63" i="1" s="1"/>
  <c r="C62" i="1"/>
  <c r="Q62" i="1" s="1"/>
  <c r="O61" i="1"/>
  <c r="N61" i="1"/>
  <c r="M61" i="1"/>
  <c r="L61" i="1"/>
  <c r="K61" i="1"/>
  <c r="J61" i="1"/>
  <c r="I61" i="1"/>
  <c r="H61" i="1"/>
  <c r="H59" i="1" s="1"/>
  <c r="H58" i="1" s="1"/>
  <c r="G61" i="1"/>
  <c r="F61" i="1"/>
  <c r="E61" i="1"/>
  <c r="D61" i="1"/>
  <c r="P60" i="1"/>
  <c r="Q60" i="1" s="1"/>
  <c r="L59" i="1"/>
  <c r="L58" i="1" s="1"/>
  <c r="D59" i="1"/>
  <c r="D58" i="1" s="1"/>
  <c r="P57" i="1"/>
  <c r="Q57" i="1" s="1"/>
  <c r="P56" i="1"/>
  <c r="Q56" i="1" s="1"/>
  <c r="P55" i="1"/>
  <c r="Q55" i="1" s="1"/>
  <c r="C54" i="1"/>
  <c r="Q54" i="1" s="1"/>
  <c r="O53" i="1"/>
  <c r="N53" i="1"/>
  <c r="M53" i="1"/>
  <c r="L53" i="1"/>
  <c r="K53" i="1"/>
  <c r="J53" i="1"/>
  <c r="I53" i="1"/>
  <c r="H53" i="1"/>
  <c r="G53" i="1"/>
  <c r="F53" i="1"/>
  <c r="E53" i="1"/>
  <c r="D53" i="1"/>
  <c r="C52" i="1"/>
  <c r="Q52" i="1" s="1"/>
  <c r="C51" i="1"/>
  <c r="Q51" i="1" s="1"/>
  <c r="C50" i="1"/>
  <c r="Q50" i="1" s="1"/>
  <c r="O49" i="1"/>
  <c r="N49" i="1"/>
  <c r="M49" i="1"/>
  <c r="L49" i="1"/>
  <c r="K49" i="1"/>
  <c r="J49" i="1"/>
  <c r="I49" i="1"/>
  <c r="H49" i="1"/>
  <c r="G49" i="1"/>
  <c r="F49" i="1"/>
  <c r="E49" i="1"/>
  <c r="D49" i="1"/>
  <c r="C48" i="1"/>
  <c r="Q48" i="1" s="1"/>
  <c r="C47" i="1"/>
  <c r="Q47" i="1" s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Q46" i="1" s="1"/>
  <c r="P45" i="1"/>
  <c r="Q45" i="1" s="1"/>
  <c r="C44" i="1"/>
  <c r="Q44" i="1" s="1"/>
  <c r="O43" i="1"/>
  <c r="N43" i="1"/>
  <c r="M43" i="1"/>
  <c r="L43" i="1"/>
  <c r="L29" i="1" s="1"/>
  <c r="K43" i="1"/>
  <c r="J43" i="1"/>
  <c r="I43" i="1"/>
  <c r="H43" i="1"/>
  <c r="G43" i="1"/>
  <c r="F43" i="1"/>
  <c r="E43" i="1"/>
  <c r="D43" i="1"/>
  <c r="C43" i="1"/>
  <c r="C42" i="1"/>
  <c r="Q42" i="1" s="1"/>
  <c r="P41" i="1"/>
  <c r="Q41" i="1" s="1"/>
  <c r="P40" i="1"/>
  <c r="Q40" i="1" s="1"/>
  <c r="P39" i="1"/>
  <c r="Q39" i="1" s="1"/>
  <c r="P38" i="1"/>
  <c r="Q38" i="1" s="1"/>
  <c r="P37" i="1"/>
  <c r="Q37" i="1" s="1"/>
  <c r="O36" i="1"/>
  <c r="N36" i="1"/>
  <c r="N29" i="1" s="1"/>
  <c r="M36" i="1"/>
  <c r="L36" i="1"/>
  <c r="K36" i="1"/>
  <c r="J36" i="1"/>
  <c r="I36" i="1"/>
  <c r="H36" i="1"/>
  <c r="H29" i="1" s="1"/>
  <c r="G36" i="1"/>
  <c r="F36" i="1"/>
  <c r="F29" i="1" s="1"/>
  <c r="E36" i="1"/>
  <c r="D36" i="1"/>
  <c r="D29" i="1" s="1"/>
  <c r="Q35" i="1"/>
  <c r="P34" i="1"/>
  <c r="Q34" i="1" s="1"/>
  <c r="P33" i="1"/>
  <c r="Q33" i="1" s="1"/>
  <c r="P32" i="1"/>
  <c r="Q32" i="1" s="1"/>
  <c r="P31" i="1"/>
  <c r="Q31" i="1" s="1"/>
  <c r="P30" i="1"/>
  <c r="P26" i="1"/>
  <c r="Q26" i="1" s="1"/>
  <c r="P25" i="1"/>
  <c r="Q25" i="1" s="1"/>
  <c r="P24" i="1"/>
  <c r="O23" i="1"/>
  <c r="O22" i="1" s="1"/>
  <c r="N23" i="1"/>
  <c r="M23" i="1"/>
  <c r="M22" i="1" s="1"/>
  <c r="L23" i="1"/>
  <c r="K23" i="1"/>
  <c r="K22" i="1" s="1"/>
  <c r="J23" i="1"/>
  <c r="I23" i="1"/>
  <c r="I22" i="1" s="1"/>
  <c r="H23" i="1"/>
  <c r="G23" i="1"/>
  <c r="G22" i="1" s="1"/>
  <c r="F23" i="1"/>
  <c r="F22" i="1" s="1"/>
  <c r="E23" i="1"/>
  <c r="E22" i="1" s="1"/>
  <c r="D23" i="1"/>
  <c r="C23" i="1"/>
  <c r="P18" i="1"/>
  <c r="C18" i="1"/>
  <c r="P17" i="1"/>
  <c r="C17" i="1"/>
  <c r="O14" i="1"/>
  <c r="N14" i="1"/>
  <c r="M14" i="1"/>
  <c r="L14" i="1"/>
  <c r="K14" i="1"/>
  <c r="J14" i="1"/>
  <c r="I14" i="1"/>
  <c r="H14" i="1"/>
  <c r="G14" i="1"/>
  <c r="F14" i="1"/>
  <c r="E14" i="1"/>
  <c r="P28" i="1" l="1"/>
  <c r="Q28" i="1" s="1"/>
  <c r="J29" i="1"/>
  <c r="F21" i="1"/>
  <c r="F20" i="1" s="1"/>
  <c r="F13" i="1" s="1"/>
  <c r="N22" i="1"/>
  <c r="N21" i="1" s="1"/>
  <c r="N20" i="1" s="1"/>
  <c r="N13" i="1" s="1"/>
  <c r="J22" i="1"/>
  <c r="P27" i="1"/>
  <c r="Q27" i="1" s="1"/>
  <c r="H22" i="1"/>
  <c r="H21" i="1" s="1"/>
  <c r="H20" i="1" s="1"/>
  <c r="H90" i="1" s="1"/>
  <c r="L22" i="1"/>
  <c r="L21" i="1" s="1"/>
  <c r="L20" i="1" s="1"/>
  <c r="D22" i="1"/>
  <c r="D21" i="1" s="1"/>
  <c r="D20" i="1" s="1"/>
  <c r="D13" i="1" s="1"/>
  <c r="E59" i="1"/>
  <c r="E58" i="1" s="1"/>
  <c r="M59" i="1"/>
  <c r="M58" i="1" s="1"/>
  <c r="C64" i="1"/>
  <c r="Q64" i="1" s="1"/>
  <c r="I59" i="1"/>
  <c r="I58" i="1" s="1"/>
  <c r="C49" i="1"/>
  <c r="Q49" i="1" s="1"/>
  <c r="P53" i="1"/>
  <c r="C61" i="1"/>
  <c r="Q61" i="1" s="1"/>
  <c r="G59" i="1"/>
  <c r="G58" i="1" s="1"/>
  <c r="K59" i="1"/>
  <c r="K58" i="1" s="1"/>
  <c r="O59" i="1"/>
  <c r="O58" i="1" s="1"/>
  <c r="P23" i="1"/>
  <c r="Q24" i="1"/>
  <c r="P80" i="1"/>
  <c r="P36" i="1"/>
  <c r="P43" i="1"/>
  <c r="Q43" i="1" s="1"/>
  <c r="P59" i="1"/>
  <c r="P58" i="1" s="1"/>
  <c r="E29" i="1"/>
  <c r="E21" i="1" s="1"/>
  <c r="E20" i="1" s="1"/>
  <c r="G29" i="1"/>
  <c r="G21" i="1" s="1"/>
  <c r="I29" i="1"/>
  <c r="I21" i="1" s="1"/>
  <c r="I20" i="1" s="1"/>
  <c r="K29" i="1"/>
  <c r="K21" i="1" s="1"/>
  <c r="K20" i="1" s="1"/>
  <c r="M29" i="1"/>
  <c r="M21" i="1" s="1"/>
  <c r="M20" i="1" s="1"/>
  <c r="O29" i="1"/>
  <c r="O21" i="1" s="1"/>
  <c r="C67" i="1"/>
  <c r="Q67" i="1" s="1"/>
  <c r="Q68" i="1"/>
  <c r="C22" i="1"/>
  <c r="Q30" i="1"/>
  <c r="C36" i="1"/>
  <c r="C53" i="1"/>
  <c r="C59" i="1"/>
  <c r="J21" i="1" l="1"/>
  <c r="J20" i="1" s="1"/>
  <c r="J13" i="1" s="1"/>
  <c r="P29" i="1"/>
  <c r="J90" i="1"/>
  <c r="P22" i="1"/>
  <c r="F90" i="1"/>
  <c r="P88" i="1"/>
  <c r="L13" i="1"/>
  <c r="L90" i="1"/>
  <c r="N90" i="1"/>
  <c r="Q23" i="1"/>
  <c r="D90" i="1"/>
  <c r="H13" i="1"/>
  <c r="I13" i="1"/>
  <c r="I90" i="1"/>
  <c r="M13" i="1"/>
  <c r="M90" i="1"/>
  <c r="E13" i="1"/>
  <c r="E90" i="1"/>
  <c r="Q53" i="1"/>
  <c r="O20" i="1"/>
  <c r="O90" i="1" s="1"/>
  <c r="G20" i="1"/>
  <c r="G90" i="1" s="1"/>
  <c r="K13" i="1"/>
  <c r="K90" i="1"/>
  <c r="Q36" i="1"/>
  <c r="C29" i="1"/>
  <c r="C58" i="1"/>
  <c r="Q58" i="1" s="1"/>
  <c r="Q59" i="1"/>
  <c r="Q29" i="1" l="1"/>
  <c r="P21" i="1"/>
  <c r="Q22" i="1"/>
  <c r="G13" i="1"/>
  <c r="O13" i="1"/>
  <c r="P20" i="1"/>
  <c r="P13" i="1" s="1"/>
  <c r="P14" i="1" s="1"/>
  <c r="C21" i="1"/>
  <c r="P90" i="1" l="1"/>
  <c r="Q21" i="1"/>
  <c r="N1" i="1" l="1"/>
  <c r="Q20" i="1"/>
  <c r="C13" i="1"/>
  <c r="C14" i="1" s="1"/>
</calcChain>
</file>

<file path=xl/sharedStrings.xml><?xml version="1.0" encoding="utf-8"?>
<sst xmlns="http://schemas.openxmlformats.org/spreadsheetml/2006/main" count="115" uniqueCount="101">
  <si>
    <t>Затверджений у сумі</t>
  </si>
  <si>
    <t>грн</t>
  </si>
  <si>
    <t>Сім мільйонів тристо п'ятдесят сім тисяч гривень</t>
  </si>
  <si>
    <t>(сума літерами і цифрами)</t>
  </si>
  <si>
    <t>Директор департаменту освіти і науки, молоді та спорту</t>
  </si>
  <si>
    <t>(посада)</t>
  </si>
  <si>
    <t>М. Мотильчак</t>
  </si>
  <si>
    <t>(підпис)</t>
  </si>
  <si>
    <t>(ініціали і прізвище)</t>
  </si>
  <si>
    <t>(число, місяць, рік)</t>
  </si>
  <si>
    <t>М.П.</t>
  </si>
  <si>
    <t>Розпис обласного бюджету на  2021 рік</t>
  </si>
  <si>
    <t>Чинадіївський дитячий будинок</t>
  </si>
  <si>
    <t>(найменуваня бюджетної установи)</t>
  </si>
  <si>
    <r>
      <t xml:space="preserve">Вид бюджету </t>
    </r>
    <r>
      <rPr>
        <b/>
        <u/>
        <sz val="10"/>
        <rFont val="Times New Roman"/>
        <family val="1"/>
      </rPr>
      <t>обласний</t>
    </r>
  </si>
  <si>
    <r>
      <t>код та назва відомчої класифікації видатків та кредитування</t>
    </r>
    <r>
      <rPr>
        <b/>
        <sz val="11"/>
        <rFont val="Times New Roman"/>
        <family val="1"/>
        <charset val="204"/>
      </rPr>
      <t xml:space="preserve"> </t>
    </r>
    <r>
      <rPr>
        <b/>
        <u/>
        <sz val="11"/>
        <rFont val="Times New Roman"/>
        <family val="1"/>
        <charset val="204"/>
      </rPr>
      <t>06 Орган з питань освіти і науки</t>
    </r>
  </si>
  <si>
    <t>код та назва програмної класифікації видатків та кредитування державного бюджету</t>
  </si>
  <si>
    <t>Помісячно обласний бюджет</t>
  </si>
  <si>
    <t xml:space="preserve">Помісячно субвенція </t>
  </si>
  <si>
    <t>Код доходів/ КЕКВ</t>
  </si>
  <si>
    <t>Найменування доходів і видатків</t>
  </si>
  <si>
    <t>Всього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</si>
  <si>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</si>
  <si>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</si>
  <si>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</si>
  <si>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</si>
  <si>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</si>
  <si>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</si>
  <si>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</si>
  <si>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</si>
  <si>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</si>
  <si>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</si>
  <si>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</si>
  <si>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</si>
  <si>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Разом</t>
  </si>
  <si>
    <t>Видатки - всього</t>
  </si>
  <si>
    <t>Поточні видатки</t>
  </si>
  <si>
    <t>Оплата праці і нарахування на заробітну плату</t>
  </si>
  <si>
    <t>Оплата праці</t>
  </si>
  <si>
    <t>Заробітна плата (субвенція)</t>
  </si>
  <si>
    <t xml:space="preserve">Заробітна плата </t>
  </si>
  <si>
    <t>Грошове забезпечення військовослужбовців</t>
  </si>
  <si>
    <t>Нарахування на оплату праці (субвеція)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</si>
  <si>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</si>
  <si>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</si>
  <si>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</si>
  <si>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</si>
  <si>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</si>
  <si>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</si>
  <si>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</si>
  <si>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</si>
  <si>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</si>
  <si>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</si>
  <si>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</si>
  <si>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</si>
  <si>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</si>
  <si>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</si>
  <si>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</si>
  <si>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</si>
  <si>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</si>
  <si>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</si>
  <si>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зобов'язань</t>
  </si>
  <si>
    <t>Обслуговування внутрішніх боргових зобов'язань</t>
  </si>
  <si>
    <t>Обслуговування зовнішніх боргових зобов'язань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</si>
  <si>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</si>
  <si>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</si>
  <si>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</si>
  <si>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</si>
  <si>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</si>
  <si>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</si>
  <si>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</si>
  <si>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</si>
  <si>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</si>
  <si>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</si>
  <si>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</si>
  <si>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</si>
  <si>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</si>
  <si>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</si>
  <si>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</si>
  <si>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</t>
  </si>
  <si>
    <t>Капітальний ремонт житлового фонду (приміщень)</t>
  </si>
  <si>
    <t>Капітальний ремонт інших об'єктів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</si>
  <si>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</si>
  <si>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</si>
  <si>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об'єктів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</si>
  <si>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</si>
  <si>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</si>
  <si>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</si>
  <si>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</si>
  <si>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</si>
  <si>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</si>
  <si>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</si>
  <si>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</si>
  <si>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Нерозподілені видатки</t>
  </si>
  <si>
    <t>Директор департаменту освіти і науки</t>
  </si>
  <si>
    <t>Г. Сопкова</t>
  </si>
  <si>
    <t>Начальник управління  фінансово-економічної, кадрової, юридичної роботи, бухгалтерського обліку та звітності</t>
  </si>
  <si>
    <t>В. Маюрник</t>
  </si>
  <si>
    <t>субвенція</t>
  </si>
  <si>
    <t>обласний</t>
  </si>
  <si>
    <t>(код та назва тимчасової класифікації видатків та кредитування місцевих бюджетів)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</si>
</sst>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9" x14ac:knownFonts="1">
    <font>
      <sz val="10"/>
      <name val="Arial Cyr"/>
      <family val="2"/>
    </font>
    <font>
      <sz val="10"/>
      <name val="Arial Cyr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u/>
      <sz val="12"/>
      <name val="Times New Roman"/>
      <family val="1"/>
    </font>
    <font>
      <b/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 Cyr"/>
      <family val="1"/>
    </font>
    <font>
      <b/>
      <sz val="12"/>
      <name val="Times New Roman Cyr"/>
      <family val="1"/>
    </font>
    <font>
      <sz val="10"/>
      <color indexed="8"/>
      <name val="Times New Roman"/>
      <family val="1"/>
    </font>
    <font>
      <sz val="11"/>
      <name val="Times New Roman CYR"/>
      <family val="1"/>
    </font>
    <font>
      <sz val="11"/>
      <color indexed="8"/>
      <name val="Times New Roman"/>
      <family val="1"/>
    </font>
    <font>
      <i/>
      <sz val="9"/>
      <name val="Times New Roman"/>
      <family val="1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6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/>
      <right/>
      <top style="thin">
        <color indexed="58"/>
      </top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/>
      <diagonal/>
    </border>
    <border>
      <left style="thin">
        <color indexed="58"/>
      </left>
      <right/>
      <top style="thin">
        <color indexed="58"/>
      </top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">
    <xf numFmtId="0" fontId="0" fillId="0" borderId="0"/>
    <xf numFmtId="0" fontId="1" fillId="0" borderId="0"/>
    <xf numFmtId="0" fontId="26" fillId="3" borderId="0" applyNumberFormat="0" applyBorder="0" applyAlignment="0" applyProtection="0"/>
    <xf numFmtId="0" fontId="27" fillId="5" borderId="10" applyNumberFormat="0" applyAlignment="0" applyProtection="0"/>
    <xf numFmtId="0" fontId="28" fillId="6" borderId="0" applyNumberFormat="0" applyBorder="0" applyAlignment="0" applyProtection="0"/>
  </cellStyleXfs>
  <cellXfs count="95">
    <xf numFmtId="0" fontId="0" fillId="0" borderId="0" xfId="0"/>
    <xf numFmtId="0" fontId="2" fillId="0" borderId="0" xfId="0" applyFont="1"/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5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1" xfId="0" applyFont="1" applyBorder="1"/>
    <xf numFmtId="0" fontId="3" fillId="0" borderId="1" xfId="0" applyFont="1" applyBorder="1" applyAlignment="1"/>
    <xf numFmtId="0" fontId="3" fillId="0" borderId="0" xfId="0" applyFont="1" applyBorder="1" applyAlignment="1"/>
    <xf numFmtId="0" fontId="6" fillId="0" borderId="1" xfId="0" applyFont="1" applyBorder="1" applyAlignment="1"/>
    <xf numFmtId="0" fontId="3" fillId="0" borderId="0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3" fontId="10" fillId="0" borderId="0" xfId="0" applyNumberFormat="1" applyFont="1" applyBorder="1" applyAlignment="1">
      <alignment horizontal="center"/>
    </xf>
    <xf numFmtId="3" fontId="10" fillId="0" borderId="0" xfId="0" applyNumberFormat="1" applyFont="1"/>
    <xf numFmtId="0" fontId="1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4" fontId="15" fillId="0" borderId="1" xfId="0" applyNumberFormat="1" applyFont="1" applyBorder="1" applyAlignment="1">
      <alignment wrapText="1"/>
    </xf>
    <xf numFmtId="164" fontId="15" fillId="0" borderId="0" xfId="0" applyNumberFormat="1" applyFont="1"/>
    <xf numFmtId="164" fontId="15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7" fillId="0" borderId="5" xfId="0" applyFont="1" applyBorder="1" applyAlignment="1">
      <alignment wrapText="1"/>
    </xf>
    <xf numFmtId="0" fontId="2" fillId="0" borderId="0" xfId="0" applyFont="1" applyAlignment="1">
      <alignment wrapText="1"/>
    </xf>
    <xf numFmtId="0" fontId="18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3" fontId="4" fillId="2" borderId="5" xfId="0" applyNumberFormat="1" applyFont="1" applyFill="1" applyBorder="1"/>
    <xf numFmtId="3" fontId="5" fillId="2" borderId="5" xfId="0" applyNumberFormat="1" applyFont="1" applyFill="1" applyBorder="1"/>
    <xf numFmtId="3" fontId="2" fillId="0" borderId="0" xfId="0" applyNumberFormat="1" applyFont="1"/>
    <xf numFmtId="0" fontId="19" fillId="2" borderId="7" xfId="0" applyFont="1" applyFill="1" applyBorder="1" applyAlignment="1">
      <alignment horizontal="center" wrapText="1"/>
    </xf>
    <xf numFmtId="0" fontId="19" fillId="2" borderId="8" xfId="0" applyFont="1" applyFill="1" applyBorder="1" applyAlignment="1">
      <alignment wrapText="1"/>
    </xf>
    <xf numFmtId="3" fontId="20" fillId="2" borderId="5" xfId="1" applyNumberFormat="1" applyFont="1" applyFill="1" applyBorder="1"/>
    <xf numFmtId="3" fontId="21" fillId="2" borderId="5" xfId="1" applyNumberFormat="1" applyFont="1" applyFill="1" applyBorder="1"/>
    <xf numFmtId="0" fontId="22" fillId="2" borderId="7" xfId="0" applyFont="1" applyFill="1" applyBorder="1" applyAlignment="1">
      <alignment horizontal="center" wrapText="1"/>
    </xf>
    <xf numFmtId="0" fontId="22" fillId="2" borderId="8" xfId="0" applyFont="1" applyFill="1" applyBorder="1" applyAlignment="1">
      <alignment wrapText="1"/>
    </xf>
    <xf numFmtId="3" fontId="23" fillId="2" borderId="5" xfId="1" applyNumberFormat="1" applyFont="1" applyFill="1" applyBorder="1"/>
    <xf numFmtId="0" fontId="22" fillId="3" borderId="7" xfId="0" applyFont="1" applyFill="1" applyBorder="1" applyAlignment="1">
      <alignment horizontal="center" wrapText="1"/>
    </xf>
    <xf numFmtId="0" fontId="22" fillId="3" borderId="8" xfId="0" applyFont="1" applyFill="1" applyBorder="1" applyAlignment="1">
      <alignment wrapText="1"/>
    </xf>
    <xf numFmtId="3" fontId="24" fillId="3" borderId="5" xfId="0" applyNumberFormat="1" applyFont="1" applyFill="1" applyBorder="1" applyAlignment="1">
      <alignment wrapText="1"/>
    </xf>
    <xf numFmtId="3" fontId="23" fillId="3" borderId="5" xfId="1" applyNumberFormat="1" applyFont="1" applyFill="1" applyBorder="1"/>
    <xf numFmtId="3" fontId="5" fillId="3" borderId="5" xfId="0" applyNumberFormat="1" applyFont="1" applyFill="1" applyBorder="1"/>
    <xf numFmtId="0" fontId="2" fillId="3" borderId="0" xfId="0" applyFont="1" applyFill="1"/>
    <xf numFmtId="0" fontId="22" fillId="0" borderId="7" xfId="0" applyFont="1" applyBorder="1" applyAlignment="1">
      <alignment horizontal="center" wrapText="1"/>
    </xf>
    <xf numFmtId="0" fontId="22" fillId="0" borderId="8" xfId="0" applyFont="1" applyBorder="1" applyAlignment="1">
      <alignment wrapText="1"/>
    </xf>
    <xf numFmtId="3" fontId="24" fillId="2" borderId="5" xfId="0" applyNumberFormat="1" applyFont="1" applyFill="1" applyBorder="1" applyAlignment="1">
      <alignment wrapText="1"/>
    </xf>
    <xf numFmtId="3" fontId="23" fillId="4" borderId="5" xfId="1" applyNumberFormat="1" applyFont="1" applyFill="1" applyBorder="1"/>
    <xf numFmtId="3" fontId="5" fillId="4" borderId="5" xfId="0" applyNumberFormat="1" applyFont="1" applyFill="1" applyBorder="1"/>
    <xf numFmtId="3" fontId="3" fillId="3" borderId="5" xfId="0" applyNumberFormat="1" applyFont="1" applyFill="1" applyBorder="1"/>
    <xf numFmtId="3" fontId="23" fillId="0" borderId="5" xfId="1" applyNumberFormat="1" applyFont="1" applyFill="1" applyBorder="1"/>
    <xf numFmtId="3" fontId="3" fillId="4" borderId="5" xfId="0" applyNumberFormat="1" applyFont="1" applyFill="1" applyBorder="1"/>
    <xf numFmtId="3" fontId="24" fillId="4" borderId="5" xfId="0" applyNumberFormat="1" applyFont="1" applyFill="1" applyBorder="1" applyAlignment="1">
      <alignment wrapText="1"/>
    </xf>
    <xf numFmtId="0" fontId="5" fillId="0" borderId="5" xfId="0" applyFont="1" applyBorder="1"/>
    <xf numFmtId="3" fontId="3" fillId="0" borderId="5" xfId="0" applyNumberFormat="1" applyFont="1" applyBorder="1"/>
    <xf numFmtId="0" fontId="19" fillId="0" borderId="7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3" fontId="23" fillId="4" borderId="5" xfId="1" applyNumberFormat="1" applyFont="1" applyFill="1" applyBorder="1" applyAlignment="1">
      <alignment wrapText="1"/>
    </xf>
    <xf numFmtId="3" fontId="23" fillId="4" borderId="6" xfId="1" applyNumberFormat="1" applyFont="1" applyFill="1" applyBorder="1" applyAlignment="1">
      <alignment wrapText="1"/>
    </xf>
    <xf numFmtId="0" fontId="5" fillId="0" borderId="9" xfId="0" applyFont="1" applyBorder="1"/>
    <xf numFmtId="0" fontId="25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7" fillId="0" borderId="0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5" fillId="0" borderId="0" xfId="0" applyFont="1" applyBorder="1"/>
    <xf numFmtId="3" fontId="2" fillId="0" borderId="0" xfId="0" applyNumberFormat="1" applyFont="1" applyBorder="1"/>
    <xf numFmtId="4" fontId="15" fillId="0" borderId="0" xfId="0" applyNumberFormat="1" applyFont="1"/>
    <xf numFmtId="4" fontId="15" fillId="0" borderId="0" xfId="0" applyNumberFormat="1" applyFont="1" applyAlignment="1">
      <alignment wrapText="1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3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3" fillId="0" borderId="0" xfId="0" applyFont="1" applyBorder="1" applyAlignment="1">
      <alignment horizontal="left" wrapText="1"/>
    </xf>
    <xf numFmtId="0" fontId="25" fillId="0" borderId="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wrapText="1"/>
    </xf>
    <xf numFmtId="0" fontId="17" fillId="0" borderId="1" xfId="0" applyFont="1" applyBorder="1" applyAlignment="1">
      <alignment horizontal="center" wrapText="1"/>
    </xf>
  </cellXfs>
  <cellStyles count="5">
    <cellStyle name="Добре" xfId="2"/>
    <cellStyle name="Обычный" xfId="0" builtinId="0"/>
    <cellStyle name="Обычный_Dod5kochtor" xfId="1"/>
    <cellStyle name="Результат 1" xfId="3"/>
    <cellStyle name="Середній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W96"/>
  <sheetViews>
    <sheetView showZeros="0" tabSelected="1" topLeftCell="C10" workbookViewId="0">
      <selection activeCell="P28" sqref="P28"/>
    </sheetView>
  </sheetViews>
  <sheetFormatPr defaultRowHeight="14.65" customHeight="1" x14ac:dyDescent="0.25"/>
  <cols>
    <col min="1" max="1" width="8" style="1" customWidth="1"/>
    <col min="2" max="2" width="38.5703125" style="1" customWidth="1"/>
    <col min="3" max="3" width="12.5703125" style="1" customWidth="1"/>
    <col min="4" max="4" width="10.7109375" style="1" customWidth="1"/>
    <col min="5" max="6" width="10.28515625" style="1" customWidth="1"/>
    <col min="7" max="7" width="11" style="1" customWidth="1"/>
    <col min="8" max="8" width="10.42578125" style="1" customWidth="1"/>
    <col min="9" max="9" width="10.28515625" style="1" customWidth="1"/>
    <col min="10" max="10" width="10.140625" style="1" customWidth="1"/>
    <col min="11" max="12" width="10" style="1" customWidth="1"/>
    <col min="13" max="13" width="10.28515625" style="1" customWidth="1"/>
    <col min="14" max="14" width="10.140625" style="1" customWidth="1"/>
    <col min="15" max="15" width="10.85546875" style="1" customWidth="1"/>
    <col min="16" max="16" width="11" style="4" customWidth="1"/>
    <col min="17" max="17" width="9.5703125" style="1" customWidth="1"/>
    <col min="18" max="23" width="9.140625" style="1" customWidth="1"/>
    <col min="24" max="16384" width="9.140625" style="1"/>
  </cols>
  <sheetData>
    <row r="1" spans="1:16" ht="22.5" hidden="1" customHeight="1" x14ac:dyDescent="0.25">
      <c r="K1" s="83" t="s">
        <v>0</v>
      </c>
      <c r="L1" s="83"/>
      <c r="M1" s="83"/>
      <c r="N1" s="2">
        <f>SUM(C20)</f>
        <v>18960800</v>
      </c>
      <c r="O1" s="3" t="s">
        <v>1</v>
      </c>
    </row>
    <row r="2" spans="1:16" ht="35.25" hidden="1" customHeight="1" x14ac:dyDescent="0.25">
      <c r="K2" s="84" t="s">
        <v>2</v>
      </c>
      <c r="L2" s="84"/>
      <c r="M2" s="84"/>
      <c r="N2" s="84"/>
      <c r="O2" s="84"/>
    </row>
    <row r="3" spans="1:16" ht="15.75" hidden="1" customHeight="1" x14ac:dyDescent="0.25">
      <c r="K3" s="5"/>
      <c r="L3" s="85" t="s">
        <v>3</v>
      </c>
      <c r="M3" s="85"/>
      <c r="N3" s="85"/>
      <c r="O3" s="85"/>
    </row>
    <row r="4" spans="1:16" ht="28.5" hidden="1" customHeight="1" x14ac:dyDescent="0.25">
      <c r="K4" s="86" t="s">
        <v>4</v>
      </c>
      <c r="L4" s="86"/>
      <c r="M4" s="86"/>
      <c r="N4" s="86"/>
      <c r="O4" s="86"/>
    </row>
    <row r="5" spans="1:16" ht="15.75" hidden="1" customHeight="1" x14ac:dyDescent="0.25">
      <c r="K5" s="6"/>
      <c r="L5" s="87" t="s">
        <v>5</v>
      </c>
      <c r="M5" s="87"/>
      <c r="N5" s="87"/>
      <c r="O5" s="87"/>
    </row>
    <row r="6" spans="1:16" ht="18" hidden="1" customHeight="1" x14ac:dyDescent="0.25">
      <c r="K6" s="7"/>
      <c r="L6" s="8"/>
      <c r="M6" s="9"/>
      <c r="N6" s="10" t="s">
        <v>6</v>
      </c>
      <c r="O6" s="8"/>
    </row>
    <row r="7" spans="1:16" ht="15.75" hidden="1" customHeight="1" x14ac:dyDescent="0.25">
      <c r="K7" s="87" t="s">
        <v>7</v>
      </c>
      <c r="L7" s="87"/>
      <c r="M7" s="11"/>
      <c r="N7" s="87" t="s">
        <v>8</v>
      </c>
      <c r="O7" s="87"/>
    </row>
    <row r="8" spans="1:16" ht="14.25" hidden="1" customHeight="1" x14ac:dyDescent="0.25">
      <c r="K8" s="7"/>
      <c r="L8" s="12"/>
      <c r="M8" s="11"/>
      <c r="N8" s="12"/>
      <c r="O8" s="12"/>
    </row>
    <row r="9" spans="1:16" ht="15.75" hidden="1" customHeight="1" x14ac:dyDescent="0.25">
      <c r="K9" s="87" t="s">
        <v>9</v>
      </c>
      <c r="L9" s="87"/>
      <c r="M9" s="11"/>
      <c r="N9" s="87" t="s">
        <v>10</v>
      </c>
      <c r="O9" s="87"/>
    </row>
    <row r="10" spans="1:16" ht="19.350000000000001" customHeight="1" x14ac:dyDescent="0.3">
      <c r="A10" s="88" t="s">
        <v>11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</row>
    <row r="11" spans="1:16" ht="19.350000000000001" customHeight="1" x14ac:dyDescent="0.3">
      <c r="A11" s="89" t="s">
        <v>12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</row>
    <row r="12" spans="1:16" ht="14.65" customHeight="1" x14ac:dyDescent="0.25">
      <c r="A12" s="90" t="s">
        <v>13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spans="1:16" ht="17.100000000000001" customHeight="1" x14ac:dyDescent="0.2">
      <c r="A13" s="82" t="s">
        <v>14</v>
      </c>
      <c r="B13" s="82"/>
      <c r="C13" s="13">
        <f>C20-C24-C27</f>
        <v>15050600</v>
      </c>
      <c r="D13" s="13">
        <f t="shared" ref="D13:P13" si="0">D20-D24-D27</f>
        <v>1053600</v>
      </c>
      <c r="E13" s="13">
        <f t="shared" si="0"/>
        <v>1181400</v>
      </c>
      <c r="F13" s="13">
        <f t="shared" si="0"/>
        <v>1185700</v>
      </c>
      <c r="G13" s="13">
        <f t="shared" si="0"/>
        <v>1263950</v>
      </c>
      <c r="H13" s="13">
        <f t="shared" si="0"/>
        <v>1492400</v>
      </c>
      <c r="I13" s="13">
        <f t="shared" si="0"/>
        <v>1803800</v>
      </c>
      <c r="J13" s="13">
        <f t="shared" si="0"/>
        <v>1110800</v>
      </c>
      <c r="K13" s="13">
        <f t="shared" si="0"/>
        <v>925100</v>
      </c>
      <c r="L13" s="13">
        <f t="shared" si="0"/>
        <v>1218000</v>
      </c>
      <c r="M13" s="13">
        <f t="shared" si="0"/>
        <v>1081000</v>
      </c>
      <c r="N13" s="13">
        <f>N20-N24-N27</f>
        <v>1295550</v>
      </c>
      <c r="O13" s="13">
        <f t="shared" si="0"/>
        <v>1439300</v>
      </c>
      <c r="P13" s="14">
        <f t="shared" si="0"/>
        <v>15050600</v>
      </c>
    </row>
    <row r="14" spans="1:16" ht="17.100000000000001" customHeight="1" x14ac:dyDescent="0.25">
      <c r="A14" s="15" t="s">
        <v>15</v>
      </c>
      <c r="B14" s="16"/>
      <c r="C14" s="17">
        <f>C13-C17</f>
        <v>0</v>
      </c>
      <c r="D14" s="17">
        <f>D24*22%</f>
        <v>38060</v>
      </c>
      <c r="E14" s="17">
        <f t="shared" ref="E14:O14" si="1">E24*22%</f>
        <v>45980</v>
      </c>
      <c r="F14" s="17">
        <f t="shared" si="1"/>
        <v>48290</v>
      </c>
      <c r="G14" s="17">
        <f t="shared" si="1"/>
        <v>49060</v>
      </c>
      <c r="H14" s="17">
        <f t="shared" si="1"/>
        <v>66000</v>
      </c>
      <c r="I14" s="17">
        <f t="shared" si="1"/>
        <v>136400</v>
      </c>
      <c r="J14" s="17">
        <f t="shared" si="1"/>
        <v>26400</v>
      </c>
      <c r="K14" s="17">
        <f t="shared" si="1"/>
        <v>30250</v>
      </c>
      <c r="L14" s="17">
        <f t="shared" si="1"/>
        <v>63250</v>
      </c>
      <c r="M14" s="17">
        <f t="shared" si="1"/>
        <v>64020</v>
      </c>
      <c r="N14" s="17">
        <f t="shared" si="1"/>
        <v>66330</v>
      </c>
      <c r="O14" s="17">
        <f t="shared" si="1"/>
        <v>71082</v>
      </c>
      <c r="P14" s="17">
        <f>P13-P17</f>
        <v>0</v>
      </c>
    </row>
    <row r="15" spans="1:16" ht="17.100000000000001" customHeight="1" x14ac:dyDescent="0.25">
      <c r="A15" s="16" t="s">
        <v>16</v>
      </c>
      <c r="B15" s="16"/>
      <c r="C15" s="18"/>
      <c r="D15" s="19"/>
      <c r="E15" s="18"/>
      <c r="F15" s="18"/>
      <c r="G15" s="19"/>
      <c r="H15" s="17"/>
      <c r="I15" s="17"/>
      <c r="J15" s="17"/>
      <c r="K15" s="18"/>
      <c r="L15" s="18"/>
      <c r="M15" s="18"/>
      <c r="N15" s="18"/>
      <c r="O15" s="18"/>
    </row>
    <row r="16" spans="1:16" ht="30" customHeight="1" x14ac:dyDescent="0.25">
      <c r="A16" s="91" t="s">
        <v>100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</row>
    <row r="17" spans="1:23" s="24" customFormat="1" ht="20.100000000000001" customHeight="1" x14ac:dyDescent="0.2">
      <c r="A17" s="20"/>
      <c r="B17" s="20" t="s">
        <v>17</v>
      </c>
      <c r="C17" s="21">
        <f>SUM(D17:O17)</f>
        <v>15050600</v>
      </c>
      <c r="D17" s="22">
        <v>1053600</v>
      </c>
      <c r="E17" s="22">
        <v>1161400</v>
      </c>
      <c r="F17" s="22">
        <v>1185700</v>
      </c>
      <c r="G17" s="22">
        <v>1264000</v>
      </c>
      <c r="H17" s="22">
        <v>1512400</v>
      </c>
      <c r="I17" s="22">
        <v>1549000</v>
      </c>
      <c r="J17" s="22">
        <v>1110800</v>
      </c>
      <c r="K17" s="22">
        <v>925100</v>
      </c>
      <c r="L17" s="22">
        <v>1332600</v>
      </c>
      <c r="M17" s="22">
        <v>1221200</v>
      </c>
      <c r="N17" s="22">
        <v>1295500</v>
      </c>
      <c r="O17" s="22">
        <v>1439300</v>
      </c>
      <c r="P17" s="23">
        <f>SUM(D17:O17)</f>
        <v>15050600</v>
      </c>
      <c r="Q17" s="23"/>
      <c r="R17" s="23"/>
      <c r="S17" s="23"/>
      <c r="T17" s="23"/>
      <c r="U17" s="23"/>
      <c r="V17" s="23"/>
      <c r="W17" s="23"/>
    </row>
    <row r="18" spans="1:23" s="24" customFormat="1" ht="20.100000000000001" customHeight="1" x14ac:dyDescent="0.2">
      <c r="A18" s="25"/>
      <c r="B18" s="25" t="s">
        <v>18</v>
      </c>
      <c r="C18" s="21">
        <f>SUM(D18:O18)</f>
        <v>3910200</v>
      </c>
      <c r="D18" s="22">
        <v>211000</v>
      </c>
      <c r="E18" s="22">
        <v>255200</v>
      </c>
      <c r="F18" s="22">
        <v>267900</v>
      </c>
      <c r="G18" s="22">
        <v>272200</v>
      </c>
      <c r="H18" s="22">
        <v>365800</v>
      </c>
      <c r="I18" s="22">
        <v>756100</v>
      </c>
      <c r="J18" s="22">
        <v>146400</v>
      </c>
      <c r="K18" s="22">
        <v>167700</v>
      </c>
      <c r="L18" s="22">
        <v>350700</v>
      </c>
      <c r="M18" s="22">
        <v>354900</v>
      </c>
      <c r="N18" s="22">
        <v>367700</v>
      </c>
      <c r="O18" s="22">
        <v>394600</v>
      </c>
      <c r="P18" s="23">
        <f>SUM(D18:O18)</f>
        <v>3910200</v>
      </c>
      <c r="Q18" s="23"/>
      <c r="R18" s="23"/>
      <c r="S18" s="23"/>
      <c r="T18" s="23"/>
      <c r="U18" s="23"/>
      <c r="V18" s="23"/>
      <c r="W18" s="23"/>
    </row>
    <row r="19" spans="1:23" s="32" customFormat="1" ht="40.5" customHeight="1" x14ac:dyDescent="0.25">
      <c r="A19" s="26" t="s">
        <v>19</v>
      </c>
      <c r="B19" s="27" t="s">
        <v>20</v>
      </c>
      <c r="C19" s="28" t="s">
        <v>21</v>
      </c>
      <c r="D19" s="29" t="s">
        <v>22</v>
      </c>
      <c r="E19" s="29" t="s">
        <v>23</v>
      </c>
      <c r="F19" s="29" t="s">
        <v>24</v>
      </c>
      <c r="G19" s="30" t="s">
        <v>25</v>
      </c>
      <c r="H19" s="29" t="s">
        <v>26</v>
      </c>
      <c r="I19" s="29" t="s">
        <v>27</v>
      </c>
      <c r="J19" s="29" t="s">
        <v>28</v>
      </c>
      <c r="K19" s="29" t="s">
        <v>29</v>
      </c>
      <c r="L19" s="29" t="s">
        <v>30</v>
      </c>
      <c r="M19" s="29" t="s">
        <v>31</v>
      </c>
      <c r="N19" s="29" t="s">
        <v>32</v>
      </c>
      <c r="O19" s="29" t="s">
        <v>33</v>
      </c>
      <c r="P19" s="31" t="s">
        <v>34</v>
      </c>
    </row>
    <row r="20" spans="1:23" ht="18.75" x14ac:dyDescent="0.25">
      <c r="A20" s="33"/>
      <c r="B20" s="34" t="s">
        <v>35</v>
      </c>
      <c r="C20" s="35">
        <f>SUM(C21+C58)</f>
        <v>18960800</v>
      </c>
      <c r="D20" s="35">
        <f t="shared" ref="D20:O20" si="2">SUM(D21+D58)</f>
        <v>1264600</v>
      </c>
      <c r="E20" s="35">
        <f t="shared" si="2"/>
        <v>1436600</v>
      </c>
      <c r="F20" s="35">
        <f t="shared" si="2"/>
        <v>1453600</v>
      </c>
      <c r="G20" s="35">
        <f t="shared" si="2"/>
        <v>1536150</v>
      </c>
      <c r="H20" s="35">
        <f t="shared" si="2"/>
        <v>1858200</v>
      </c>
      <c r="I20" s="35">
        <f t="shared" si="2"/>
        <v>2559900</v>
      </c>
      <c r="J20" s="35">
        <f t="shared" si="2"/>
        <v>1257200</v>
      </c>
      <c r="K20" s="35">
        <f t="shared" si="2"/>
        <v>1092800</v>
      </c>
      <c r="L20" s="35">
        <f t="shared" si="2"/>
        <v>1568700</v>
      </c>
      <c r="M20" s="35">
        <f t="shared" si="2"/>
        <v>1435900</v>
      </c>
      <c r="N20" s="35">
        <f t="shared" si="2"/>
        <v>1663250</v>
      </c>
      <c r="O20" s="35">
        <f t="shared" si="2"/>
        <v>1833900</v>
      </c>
      <c r="P20" s="36">
        <f>SUM(D20:O20)</f>
        <v>18960800</v>
      </c>
      <c r="Q20" s="37">
        <f t="shared" ref="Q20:Q69" si="3">C20-P20</f>
        <v>0</v>
      </c>
    </row>
    <row r="21" spans="1:23" ht="15.75" customHeight="1" x14ac:dyDescent="0.25">
      <c r="A21" s="38">
        <v>2000</v>
      </c>
      <c r="B21" s="39" t="s">
        <v>36</v>
      </c>
      <c r="C21" s="40">
        <f t="shared" ref="C21:P21" si="4">C22+C29+C46+C49+C53+C57</f>
        <v>18960800</v>
      </c>
      <c r="D21" s="40">
        <f t="shared" si="4"/>
        <v>1264600</v>
      </c>
      <c r="E21" s="40">
        <f t="shared" si="4"/>
        <v>1436600</v>
      </c>
      <c r="F21" s="40">
        <f t="shared" si="4"/>
        <v>1453600</v>
      </c>
      <c r="G21" s="40">
        <f t="shared" si="4"/>
        <v>1536150</v>
      </c>
      <c r="H21" s="40">
        <f t="shared" si="4"/>
        <v>1858200</v>
      </c>
      <c r="I21" s="40">
        <f t="shared" si="4"/>
        <v>2559900</v>
      </c>
      <c r="J21" s="40">
        <f t="shared" si="4"/>
        <v>1257200</v>
      </c>
      <c r="K21" s="40">
        <f t="shared" si="4"/>
        <v>1092800</v>
      </c>
      <c r="L21" s="40">
        <f t="shared" si="4"/>
        <v>1568700</v>
      </c>
      <c r="M21" s="40">
        <f t="shared" si="4"/>
        <v>1435900</v>
      </c>
      <c r="N21" s="40">
        <f t="shared" si="4"/>
        <v>1663250</v>
      </c>
      <c r="O21" s="40">
        <f t="shared" si="4"/>
        <v>1833900</v>
      </c>
      <c r="P21" s="41">
        <f t="shared" si="4"/>
        <v>18960800</v>
      </c>
      <c r="Q21" s="37">
        <f t="shared" si="3"/>
        <v>0</v>
      </c>
    </row>
    <row r="22" spans="1:23" ht="15.75" customHeight="1" x14ac:dyDescent="0.25">
      <c r="A22" s="38">
        <v>2100</v>
      </c>
      <c r="B22" s="39" t="s">
        <v>37</v>
      </c>
      <c r="C22" s="40">
        <f>C23+C28+C27</f>
        <v>13475400</v>
      </c>
      <c r="D22" s="40">
        <f t="shared" ref="D22:O22" si="5">D23++D27+D28</f>
        <v>995600</v>
      </c>
      <c r="E22" s="40">
        <f t="shared" si="5"/>
        <v>1043800</v>
      </c>
      <c r="F22" s="40">
        <f t="shared" si="5"/>
        <v>1042600</v>
      </c>
      <c r="G22" s="40">
        <f t="shared" si="5"/>
        <v>1089600</v>
      </c>
      <c r="H22" s="40">
        <f t="shared" si="5"/>
        <v>1341800</v>
      </c>
      <c r="I22" s="40">
        <f t="shared" si="5"/>
        <v>1854100</v>
      </c>
      <c r="J22" s="40">
        <f t="shared" si="5"/>
        <v>866200</v>
      </c>
      <c r="K22" s="40">
        <f t="shared" si="5"/>
        <v>747200</v>
      </c>
      <c r="L22" s="40">
        <f t="shared" si="5"/>
        <v>1143700</v>
      </c>
      <c r="M22" s="40">
        <f t="shared" si="5"/>
        <v>1025900</v>
      </c>
      <c r="N22" s="40">
        <f t="shared" si="5"/>
        <v>1160700</v>
      </c>
      <c r="O22" s="40">
        <f t="shared" si="5"/>
        <v>1164200</v>
      </c>
      <c r="P22" s="41">
        <f>P23+P27+P28</f>
        <v>13475400</v>
      </c>
      <c r="Q22" s="37">
        <f t="shared" si="3"/>
        <v>0</v>
      </c>
    </row>
    <row r="23" spans="1:23" ht="15.75" customHeight="1" x14ac:dyDescent="0.25">
      <c r="A23" s="42">
        <v>2110</v>
      </c>
      <c r="B23" s="43" t="s">
        <v>38</v>
      </c>
      <c r="C23" s="44">
        <f>SUM(C24:C26)</f>
        <v>11045400</v>
      </c>
      <c r="D23" s="44">
        <f t="shared" ref="D23:P23" si="6">SUM(D24:D26)</f>
        <v>816000</v>
      </c>
      <c r="E23" s="44">
        <f t="shared" si="6"/>
        <v>855500</v>
      </c>
      <c r="F23" s="44">
        <f t="shared" si="6"/>
        <v>854500</v>
      </c>
      <c r="G23" s="44">
        <f t="shared" si="6"/>
        <v>893000</v>
      </c>
      <c r="H23" s="44">
        <f t="shared" si="6"/>
        <v>1100000</v>
      </c>
      <c r="I23" s="44">
        <f t="shared" si="6"/>
        <v>1520000</v>
      </c>
      <c r="J23" s="44">
        <f t="shared" si="6"/>
        <v>710000</v>
      </c>
      <c r="K23" s="44">
        <f t="shared" si="6"/>
        <v>612500</v>
      </c>
      <c r="L23" s="44">
        <f t="shared" si="6"/>
        <v>937500</v>
      </c>
      <c r="M23" s="44">
        <f t="shared" si="6"/>
        <v>841000</v>
      </c>
      <c r="N23" s="44">
        <f t="shared" si="6"/>
        <v>951500</v>
      </c>
      <c r="O23" s="44">
        <f t="shared" si="6"/>
        <v>953900</v>
      </c>
      <c r="P23" s="41">
        <f t="shared" si="6"/>
        <v>11045400</v>
      </c>
      <c r="Q23" s="37">
        <f t="shared" si="3"/>
        <v>0</v>
      </c>
    </row>
    <row r="24" spans="1:23" s="50" customFormat="1" ht="16.350000000000001" customHeight="1" x14ac:dyDescent="0.25">
      <c r="A24" s="45">
        <v>2111</v>
      </c>
      <c r="B24" s="46" t="s">
        <v>39</v>
      </c>
      <c r="C24" s="47">
        <v>3205100</v>
      </c>
      <c r="D24" s="48">
        <v>173000</v>
      </c>
      <c r="E24" s="48">
        <v>209000</v>
      </c>
      <c r="F24" s="48">
        <v>219500</v>
      </c>
      <c r="G24" s="48">
        <v>223000</v>
      </c>
      <c r="H24" s="48">
        <v>300000</v>
      </c>
      <c r="I24" s="48">
        <v>620000</v>
      </c>
      <c r="J24" s="48">
        <v>120000</v>
      </c>
      <c r="K24" s="48">
        <v>137500</v>
      </c>
      <c r="L24" s="48">
        <v>287500</v>
      </c>
      <c r="M24" s="48">
        <v>291000</v>
      </c>
      <c r="N24" s="48">
        <v>301500</v>
      </c>
      <c r="O24" s="48">
        <v>323100</v>
      </c>
      <c r="P24" s="49">
        <f>SUM(D24:O24)</f>
        <v>3205100</v>
      </c>
      <c r="Q24" s="37">
        <f t="shared" si="3"/>
        <v>0</v>
      </c>
    </row>
    <row r="25" spans="1:23" ht="16.350000000000001" customHeight="1" x14ac:dyDescent="0.25">
      <c r="A25" s="51">
        <v>2111</v>
      </c>
      <c r="B25" s="52" t="s">
        <v>40</v>
      </c>
      <c r="C25" s="53">
        <v>7840300</v>
      </c>
      <c r="D25" s="54">
        <v>643000</v>
      </c>
      <c r="E25" s="54">
        <v>646500</v>
      </c>
      <c r="F25" s="54">
        <v>635000</v>
      </c>
      <c r="G25" s="54">
        <v>670000</v>
      </c>
      <c r="H25" s="54">
        <v>800000</v>
      </c>
      <c r="I25" s="54">
        <v>900000</v>
      </c>
      <c r="J25" s="54">
        <v>590000</v>
      </c>
      <c r="K25" s="54">
        <v>475000</v>
      </c>
      <c r="L25" s="54">
        <v>650000</v>
      </c>
      <c r="M25" s="54">
        <v>550000</v>
      </c>
      <c r="N25" s="54">
        <v>650000</v>
      </c>
      <c r="O25" s="54">
        <v>630800</v>
      </c>
      <c r="P25" s="55">
        <f>SUM(D25:O25)</f>
        <v>7840300</v>
      </c>
      <c r="Q25" s="37">
        <f t="shared" si="3"/>
        <v>0</v>
      </c>
    </row>
    <row r="26" spans="1:23" s="50" customFormat="1" ht="16.350000000000001" hidden="1" customHeight="1" x14ac:dyDescent="0.25">
      <c r="A26" s="45">
        <v>2112</v>
      </c>
      <c r="B26" s="46" t="s">
        <v>41</v>
      </c>
      <c r="C26" s="47"/>
      <c r="D26" s="48"/>
      <c r="E26" s="48"/>
      <c r="F26" s="48"/>
      <c r="G26" s="48"/>
      <c r="H26" s="48"/>
      <c r="I26" s="48"/>
      <c r="J26" s="48"/>
      <c r="K26" s="56"/>
      <c r="L26" s="56"/>
      <c r="M26" s="56"/>
      <c r="N26" s="56"/>
      <c r="O26" s="56"/>
      <c r="P26" s="49">
        <f>SUM(D26:O26)</f>
        <v>0</v>
      </c>
      <c r="Q26" s="37">
        <f t="shared" si="3"/>
        <v>0</v>
      </c>
    </row>
    <row r="27" spans="1:23" s="50" customFormat="1" ht="16.350000000000001" customHeight="1" x14ac:dyDescent="0.25">
      <c r="A27" s="45">
        <v>2120</v>
      </c>
      <c r="B27" s="46" t="s">
        <v>42</v>
      </c>
      <c r="C27" s="47">
        <v>705100</v>
      </c>
      <c r="D27" s="48">
        <v>38000</v>
      </c>
      <c r="E27" s="48">
        <v>46200</v>
      </c>
      <c r="F27" s="48">
        <v>48400</v>
      </c>
      <c r="G27" s="48">
        <v>49200</v>
      </c>
      <c r="H27" s="48">
        <v>65800</v>
      </c>
      <c r="I27" s="48">
        <v>136100</v>
      </c>
      <c r="J27" s="48">
        <f t="shared" ref="J27" si="7">J24*22%</f>
        <v>26400</v>
      </c>
      <c r="K27" s="48">
        <v>30200</v>
      </c>
      <c r="L27" s="48">
        <v>63200</v>
      </c>
      <c r="M27" s="48">
        <v>63900</v>
      </c>
      <c r="N27" s="48">
        <v>66200</v>
      </c>
      <c r="O27" s="48">
        <v>71500</v>
      </c>
      <c r="P27" s="49">
        <f>SUM(D27:O27)</f>
        <v>705100</v>
      </c>
      <c r="Q27" s="37">
        <f t="shared" si="3"/>
        <v>0</v>
      </c>
    </row>
    <row r="28" spans="1:23" ht="16.350000000000001" customHeight="1" x14ac:dyDescent="0.25">
      <c r="A28" s="51">
        <v>2120</v>
      </c>
      <c r="B28" s="52" t="s">
        <v>43</v>
      </c>
      <c r="C28" s="53">
        <v>1724900</v>
      </c>
      <c r="D28" s="57">
        <v>141600</v>
      </c>
      <c r="E28" s="57">
        <v>142100</v>
      </c>
      <c r="F28" s="57">
        <f t="shared" ref="F28:N28" si="8">F25*22%</f>
        <v>139700</v>
      </c>
      <c r="G28" s="57">
        <f t="shared" si="8"/>
        <v>147400</v>
      </c>
      <c r="H28" s="57">
        <f t="shared" si="8"/>
        <v>176000</v>
      </c>
      <c r="I28" s="57">
        <f t="shared" si="8"/>
        <v>198000</v>
      </c>
      <c r="J28" s="57">
        <f t="shared" si="8"/>
        <v>129800</v>
      </c>
      <c r="K28" s="57">
        <f t="shared" si="8"/>
        <v>104500</v>
      </c>
      <c r="L28" s="57">
        <f t="shared" si="8"/>
        <v>143000</v>
      </c>
      <c r="M28" s="57">
        <f t="shared" si="8"/>
        <v>121000</v>
      </c>
      <c r="N28" s="57">
        <f t="shared" si="8"/>
        <v>143000</v>
      </c>
      <c r="O28" s="57">
        <v>138800</v>
      </c>
      <c r="P28" s="55">
        <f>SUM(D28:O28)</f>
        <v>1724900</v>
      </c>
      <c r="Q28" s="37">
        <f t="shared" si="3"/>
        <v>0</v>
      </c>
    </row>
    <row r="29" spans="1:23" ht="15.75" customHeight="1" x14ac:dyDescent="0.25">
      <c r="A29" s="38">
        <v>2200</v>
      </c>
      <c r="B29" s="39" t="s">
        <v>44</v>
      </c>
      <c r="C29" s="40">
        <f t="shared" ref="C29:P29" si="9">C30+C31+C32+C33+C34+C35+C36+C43</f>
        <v>5450200</v>
      </c>
      <c r="D29" s="40">
        <f t="shared" si="9"/>
        <v>269000</v>
      </c>
      <c r="E29" s="40">
        <f t="shared" si="9"/>
        <v>392800</v>
      </c>
      <c r="F29" s="40">
        <f t="shared" si="9"/>
        <v>411000</v>
      </c>
      <c r="G29" s="40">
        <f t="shared" si="9"/>
        <v>446550</v>
      </c>
      <c r="H29" s="40">
        <f t="shared" si="9"/>
        <v>516400</v>
      </c>
      <c r="I29" s="40">
        <f t="shared" si="9"/>
        <v>670600</v>
      </c>
      <c r="J29" s="40">
        <f t="shared" si="9"/>
        <v>391000</v>
      </c>
      <c r="K29" s="40">
        <f t="shared" si="9"/>
        <v>345600</v>
      </c>
      <c r="L29" s="40">
        <f t="shared" si="9"/>
        <v>425000</v>
      </c>
      <c r="M29" s="40">
        <f t="shared" si="9"/>
        <v>410000</v>
      </c>
      <c r="N29" s="40">
        <f t="shared" si="9"/>
        <v>502550</v>
      </c>
      <c r="O29" s="40">
        <f t="shared" si="9"/>
        <v>669700</v>
      </c>
      <c r="P29" s="41">
        <f t="shared" si="9"/>
        <v>5450200</v>
      </c>
      <c r="Q29" s="37">
        <f t="shared" si="3"/>
        <v>0</v>
      </c>
    </row>
    <row r="30" spans="1:23" ht="16.350000000000001" customHeight="1" x14ac:dyDescent="0.25">
      <c r="A30" s="51">
        <v>2210</v>
      </c>
      <c r="B30" s="52" t="s">
        <v>45</v>
      </c>
      <c r="C30" s="53">
        <v>400000</v>
      </c>
      <c r="D30" s="54"/>
      <c r="E30" s="54">
        <v>20000</v>
      </c>
      <c r="F30" s="58"/>
      <c r="G30" s="54">
        <v>60000</v>
      </c>
      <c r="H30" s="54">
        <v>130000</v>
      </c>
      <c r="I30" s="54">
        <v>30000</v>
      </c>
      <c r="J30" s="58"/>
      <c r="K30" s="58"/>
      <c r="L30" s="58">
        <v>20000</v>
      </c>
      <c r="M30" s="58">
        <v>2000</v>
      </c>
      <c r="N30" s="58">
        <v>13500</v>
      </c>
      <c r="O30" s="58">
        <v>124500</v>
      </c>
      <c r="P30" s="55">
        <f>SUM(D30:O30)</f>
        <v>400000</v>
      </c>
      <c r="Q30" s="37">
        <f t="shared" si="3"/>
        <v>0</v>
      </c>
    </row>
    <row r="31" spans="1:23" ht="16.350000000000001" customHeight="1" x14ac:dyDescent="0.25">
      <c r="A31" s="51">
        <v>2220</v>
      </c>
      <c r="B31" s="52" t="s">
        <v>46</v>
      </c>
      <c r="C31" s="53">
        <v>100000</v>
      </c>
      <c r="D31" s="54"/>
      <c r="E31" s="54"/>
      <c r="F31" s="58"/>
      <c r="G31" s="54"/>
      <c r="H31" s="54">
        <v>20400</v>
      </c>
      <c r="I31" s="54">
        <v>31000</v>
      </c>
      <c r="J31" s="58"/>
      <c r="K31" s="58"/>
      <c r="L31" s="58">
        <v>10000</v>
      </c>
      <c r="M31" s="58"/>
      <c r="N31" s="58">
        <v>5000</v>
      </c>
      <c r="O31" s="58">
        <v>33600</v>
      </c>
      <c r="P31" s="55">
        <f>SUM(D31:O31)</f>
        <v>100000</v>
      </c>
      <c r="Q31" s="37">
        <f t="shared" si="3"/>
        <v>0</v>
      </c>
    </row>
    <row r="32" spans="1:23" ht="16.350000000000001" customHeight="1" x14ac:dyDescent="0.25">
      <c r="A32" s="51">
        <v>2230</v>
      </c>
      <c r="B32" s="52" t="s">
        <v>47</v>
      </c>
      <c r="C32" s="53">
        <v>2525000</v>
      </c>
      <c r="D32" s="54">
        <v>50000</v>
      </c>
      <c r="E32" s="54">
        <v>175000</v>
      </c>
      <c r="F32" s="58">
        <v>210000</v>
      </c>
      <c r="G32" s="54">
        <v>230000</v>
      </c>
      <c r="H32" s="54">
        <v>220000</v>
      </c>
      <c r="I32" s="54">
        <v>230000</v>
      </c>
      <c r="J32" s="54">
        <v>220000</v>
      </c>
      <c r="K32" s="54">
        <v>220000</v>
      </c>
      <c r="L32" s="58">
        <v>230000</v>
      </c>
      <c r="M32" s="58">
        <v>220000</v>
      </c>
      <c r="N32" s="58">
        <v>265000</v>
      </c>
      <c r="O32" s="58">
        <v>255000</v>
      </c>
      <c r="P32" s="55">
        <f>SUM(D32:O32)</f>
        <v>2525000</v>
      </c>
      <c r="Q32" s="37">
        <f t="shared" si="3"/>
        <v>0</v>
      </c>
    </row>
    <row r="33" spans="1:17" ht="16.350000000000001" customHeight="1" x14ac:dyDescent="0.25">
      <c r="A33" s="51">
        <v>2240</v>
      </c>
      <c r="B33" s="52" t="s">
        <v>48</v>
      </c>
      <c r="C33" s="53">
        <v>691900</v>
      </c>
      <c r="D33" s="54">
        <v>50000</v>
      </c>
      <c r="E33" s="54">
        <v>43800</v>
      </c>
      <c r="F33" s="58">
        <v>47000</v>
      </c>
      <c r="G33" s="54">
        <v>46300</v>
      </c>
      <c r="H33" s="54">
        <v>56000</v>
      </c>
      <c r="I33" s="54">
        <v>70000</v>
      </c>
      <c r="J33" s="58">
        <v>55000</v>
      </c>
      <c r="K33" s="58">
        <v>40600</v>
      </c>
      <c r="L33" s="58">
        <v>75000</v>
      </c>
      <c r="M33" s="58">
        <v>64000</v>
      </c>
      <c r="N33" s="58">
        <v>62100</v>
      </c>
      <c r="O33" s="58">
        <v>82100</v>
      </c>
      <c r="P33" s="55">
        <f>SUM(D33:O33)</f>
        <v>691900</v>
      </c>
      <c r="Q33" s="37">
        <f t="shared" si="3"/>
        <v>0</v>
      </c>
    </row>
    <row r="34" spans="1:17" ht="16.350000000000001" customHeight="1" x14ac:dyDescent="0.25">
      <c r="A34" s="51">
        <v>2250</v>
      </c>
      <c r="B34" s="52" t="s">
        <v>49</v>
      </c>
      <c r="C34" s="53">
        <v>15000</v>
      </c>
      <c r="D34" s="54"/>
      <c r="E34" s="54"/>
      <c r="F34" s="58"/>
      <c r="G34" s="54">
        <v>1250</v>
      </c>
      <c r="H34" s="54">
        <v>5000</v>
      </c>
      <c r="I34" s="54"/>
      <c r="J34" s="54">
        <v>800</v>
      </c>
      <c r="K34" s="54"/>
      <c r="L34" s="58">
        <v>5000</v>
      </c>
      <c r="M34" s="58"/>
      <c r="N34" s="58">
        <v>2950</v>
      </c>
      <c r="O34" s="58"/>
      <c r="P34" s="55">
        <f>SUM(D34:O34)</f>
        <v>15000</v>
      </c>
      <c r="Q34" s="37">
        <f t="shared" si="3"/>
        <v>0</v>
      </c>
    </row>
    <row r="35" spans="1:17" ht="16.350000000000001" customHeight="1" x14ac:dyDescent="0.25">
      <c r="A35" s="51">
        <v>2260</v>
      </c>
      <c r="B35" s="52" t="s">
        <v>50</v>
      </c>
      <c r="C35" s="53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60"/>
      <c r="Q35" s="37">
        <f t="shared" si="3"/>
        <v>0</v>
      </c>
    </row>
    <row r="36" spans="1:17" ht="15.75" customHeight="1" x14ac:dyDescent="0.25">
      <c r="A36" s="42">
        <v>2270</v>
      </c>
      <c r="B36" s="43" t="s">
        <v>51</v>
      </c>
      <c r="C36" s="44">
        <f t="shared" ref="C36:P36" si="10">SUM(C37:C42)</f>
        <v>1463500</v>
      </c>
      <c r="D36" s="44">
        <f t="shared" si="10"/>
        <v>169000</v>
      </c>
      <c r="E36" s="44">
        <f t="shared" si="10"/>
        <v>154000</v>
      </c>
      <c r="F36" s="44">
        <f t="shared" si="10"/>
        <v>154000</v>
      </c>
      <c r="G36" s="44">
        <f t="shared" si="10"/>
        <v>109000</v>
      </c>
      <c r="H36" s="44">
        <f t="shared" si="10"/>
        <v>85000</v>
      </c>
      <c r="I36" s="44">
        <f t="shared" si="10"/>
        <v>85000</v>
      </c>
      <c r="J36" s="44">
        <f t="shared" si="10"/>
        <v>85000</v>
      </c>
      <c r="K36" s="44">
        <f t="shared" si="10"/>
        <v>85000</v>
      </c>
      <c r="L36" s="44">
        <f t="shared" si="10"/>
        <v>85000</v>
      </c>
      <c r="M36" s="44">
        <f t="shared" si="10"/>
        <v>124000</v>
      </c>
      <c r="N36" s="44">
        <f t="shared" si="10"/>
        <v>154000</v>
      </c>
      <c r="O36" s="44">
        <f t="shared" si="10"/>
        <v>174500</v>
      </c>
      <c r="P36" s="41">
        <f t="shared" si="10"/>
        <v>1463500</v>
      </c>
      <c r="Q36" s="37">
        <f t="shared" si="3"/>
        <v>0</v>
      </c>
    </row>
    <row r="37" spans="1:17" ht="16.350000000000001" customHeight="1" x14ac:dyDescent="0.25">
      <c r="A37" s="51">
        <v>2271</v>
      </c>
      <c r="B37" s="52" t="s">
        <v>52</v>
      </c>
      <c r="C37" s="53"/>
      <c r="D37" s="54"/>
      <c r="E37" s="54"/>
      <c r="F37" s="58"/>
      <c r="G37" s="54"/>
      <c r="H37" s="54"/>
      <c r="I37" s="54"/>
      <c r="J37" s="58"/>
      <c r="K37" s="58"/>
      <c r="L37" s="58"/>
      <c r="M37" s="58"/>
      <c r="N37" s="58"/>
      <c r="O37" s="58"/>
      <c r="P37" s="55">
        <f>SUM(D37:O37)</f>
        <v>0</v>
      </c>
      <c r="Q37" s="37">
        <f t="shared" si="3"/>
        <v>0</v>
      </c>
    </row>
    <row r="38" spans="1:17" ht="16.350000000000001" customHeight="1" x14ac:dyDescent="0.25">
      <c r="A38" s="51">
        <v>2272</v>
      </c>
      <c r="B38" s="52" t="s">
        <v>53</v>
      </c>
      <c r="C38" s="53"/>
      <c r="D38" s="54"/>
      <c r="E38" s="54"/>
      <c r="F38" s="58"/>
      <c r="G38" s="54"/>
      <c r="H38" s="54"/>
      <c r="I38" s="54"/>
      <c r="J38" s="58"/>
      <c r="K38" s="58"/>
      <c r="L38" s="58"/>
      <c r="M38" s="58"/>
      <c r="N38" s="58"/>
      <c r="O38" s="58"/>
      <c r="P38" s="55">
        <f>SUM(D38:O38)</f>
        <v>0</v>
      </c>
      <c r="Q38" s="37">
        <f t="shared" si="3"/>
        <v>0</v>
      </c>
    </row>
    <row r="39" spans="1:17" ht="16.350000000000001" customHeight="1" x14ac:dyDescent="0.25">
      <c r="A39" s="51">
        <v>2273</v>
      </c>
      <c r="B39" s="52" t="s">
        <v>54</v>
      </c>
      <c r="C39" s="53">
        <v>920000</v>
      </c>
      <c r="D39" s="54">
        <v>85000</v>
      </c>
      <c r="E39" s="54">
        <v>80000</v>
      </c>
      <c r="F39" s="54">
        <v>80000</v>
      </c>
      <c r="G39" s="54">
        <v>75000</v>
      </c>
      <c r="H39" s="54">
        <v>70000</v>
      </c>
      <c r="I39" s="54">
        <v>70000</v>
      </c>
      <c r="J39" s="54">
        <v>70000</v>
      </c>
      <c r="K39" s="54">
        <v>70000</v>
      </c>
      <c r="L39" s="54">
        <v>70000</v>
      </c>
      <c r="M39" s="58">
        <v>80000</v>
      </c>
      <c r="N39" s="58">
        <v>80000</v>
      </c>
      <c r="O39" s="58">
        <v>90000</v>
      </c>
      <c r="P39" s="55">
        <f>SUM(D39:O39)</f>
        <v>920000</v>
      </c>
      <c r="Q39" s="37">
        <f t="shared" si="3"/>
        <v>0</v>
      </c>
    </row>
    <row r="40" spans="1:17" ht="16.350000000000001" customHeight="1" x14ac:dyDescent="0.25">
      <c r="A40" s="51">
        <v>2274</v>
      </c>
      <c r="B40" s="52" t="s">
        <v>55</v>
      </c>
      <c r="C40" s="53">
        <v>494500</v>
      </c>
      <c r="D40" s="54">
        <v>80000</v>
      </c>
      <c r="E40" s="54">
        <v>70000</v>
      </c>
      <c r="F40" s="54">
        <v>70000</v>
      </c>
      <c r="G40" s="54">
        <v>30000</v>
      </c>
      <c r="H40" s="54">
        <v>11000</v>
      </c>
      <c r="I40" s="54">
        <v>11000</v>
      </c>
      <c r="J40" s="54">
        <v>11000</v>
      </c>
      <c r="K40" s="54">
        <v>11000</v>
      </c>
      <c r="L40" s="54">
        <v>11000</v>
      </c>
      <c r="M40" s="58">
        <v>40000</v>
      </c>
      <c r="N40" s="58">
        <v>70000</v>
      </c>
      <c r="O40" s="58">
        <v>79500</v>
      </c>
      <c r="P40" s="55">
        <f>SUM(D40:O40)</f>
        <v>494500</v>
      </c>
      <c r="Q40" s="37">
        <f t="shared" si="3"/>
        <v>0</v>
      </c>
    </row>
    <row r="41" spans="1:17" ht="16.350000000000001" customHeight="1" x14ac:dyDescent="0.25">
      <c r="A41" s="51">
        <v>2275</v>
      </c>
      <c r="B41" s="52" t="s">
        <v>56</v>
      </c>
      <c r="C41" s="53">
        <v>49000</v>
      </c>
      <c r="D41" s="54">
        <v>4000</v>
      </c>
      <c r="E41" s="54">
        <v>4000</v>
      </c>
      <c r="F41" s="54">
        <v>4000</v>
      </c>
      <c r="G41" s="54">
        <v>4000</v>
      </c>
      <c r="H41" s="54">
        <v>4000</v>
      </c>
      <c r="I41" s="54">
        <v>4000</v>
      </c>
      <c r="J41" s="54">
        <v>4000</v>
      </c>
      <c r="K41" s="58">
        <v>4000</v>
      </c>
      <c r="L41" s="58">
        <v>4000</v>
      </c>
      <c r="M41" s="58">
        <v>4000</v>
      </c>
      <c r="N41" s="58">
        <v>4000</v>
      </c>
      <c r="O41" s="58">
        <v>5000</v>
      </c>
      <c r="P41" s="55">
        <f>SUM(D41:O41)</f>
        <v>49000</v>
      </c>
      <c r="Q41" s="37">
        <f t="shared" si="3"/>
        <v>0</v>
      </c>
    </row>
    <row r="42" spans="1:17" ht="16.350000000000001" hidden="1" customHeight="1" x14ac:dyDescent="0.25">
      <c r="A42" s="51">
        <v>2276</v>
      </c>
      <c r="B42" s="52" t="s">
        <v>57</v>
      </c>
      <c r="C42" s="53">
        <f>SUM(D42:O42)</f>
        <v>0</v>
      </c>
      <c r="D42" s="54"/>
      <c r="E42" s="54"/>
      <c r="F42" s="58"/>
      <c r="G42" s="54"/>
      <c r="H42" s="54"/>
      <c r="I42" s="54"/>
      <c r="J42" s="58"/>
      <c r="K42" s="58"/>
      <c r="L42" s="58"/>
      <c r="M42" s="58"/>
      <c r="N42" s="58"/>
      <c r="O42" s="58"/>
      <c r="P42" s="60"/>
      <c r="Q42" s="37">
        <f t="shared" si="3"/>
        <v>0</v>
      </c>
    </row>
    <row r="43" spans="1:17" ht="25.35" customHeight="1" x14ac:dyDescent="0.25">
      <c r="A43" s="42">
        <v>2280</v>
      </c>
      <c r="B43" s="43" t="s">
        <v>58</v>
      </c>
      <c r="C43" s="44">
        <f t="shared" ref="C43:P43" si="11">SUM(C44:C45)</f>
        <v>254800</v>
      </c>
      <c r="D43" s="44">
        <f t="shared" si="11"/>
        <v>0</v>
      </c>
      <c r="E43" s="44">
        <f t="shared" si="11"/>
        <v>0</v>
      </c>
      <c r="F43" s="44">
        <f t="shared" si="11"/>
        <v>0</v>
      </c>
      <c r="G43" s="44">
        <f t="shared" si="11"/>
        <v>0</v>
      </c>
      <c r="H43" s="44">
        <f t="shared" si="11"/>
        <v>0</v>
      </c>
      <c r="I43" s="44">
        <f t="shared" si="11"/>
        <v>224600</v>
      </c>
      <c r="J43" s="44">
        <f t="shared" si="11"/>
        <v>30200</v>
      </c>
      <c r="K43" s="44">
        <f t="shared" si="11"/>
        <v>0</v>
      </c>
      <c r="L43" s="44">
        <f t="shared" si="11"/>
        <v>0</v>
      </c>
      <c r="M43" s="44">
        <f t="shared" si="11"/>
        <v>0</v>
      </c>
      <c r="N43" s="44">
        <f t="shared" si="11"/>
        <v>0</v>
      </c>
      <c r="O43" s="44">
        <f t="shared" si="11"/>
        <v>0</v>
      </c>
      <c r="P43" s="41">
        <f t="shared" si="11"/>
        <v>254800</v>
      </c>
      <c r="Q43" s="37">
        <f t="shared" si="3"/>
        <v>0</v>
      </c>
    </row>
    <row r="44" spans="1:17" ht="25.35" hidden="1" customHeight="1" x14ac:dyDescent="0.25">
      <c r="A44" s="51">
        <v>2281</v>
      </c>
      <c r="B44" s="52" t="s">
        <v>59</v>
      </c>
      <c r="C44" s="53">
        <f>SUM(D44:O44)</f>
        <v>0</v>
      </c>
      <c r="D44" s="54"/>
      <c r="E44" s="54"/>
      <c r="F44" s="61"/>
      <c r="G44" s="54"/>
      <c r="H44" s="54"/>
      <c r="I44" s="54"/>
      <c r="J44" s="61"/>
      <c r="K44" s="61"/>
      <c r="L44" s="61"/>
      <c r="M44" s="61"/>
      <c r="N44" s="61"/>
      <c r="O44" s="61"/>
      <c r="P44" s="60"/>
      <c r="Q44" s="37">
        <f t="shared" si="3"/>
        <v>0</v>
      </c>
    </row>
    <row r="45" spans="1:17" ht="25.35" customHeight="1" x14ac:dyDescent="0.25">
      <c r="A45" s="51">
        <v>2282</v>
      </c>
      <c r="B45" s="52" t="s">
        <v>60</v>
      </c>
      <c r="C45" s="53">
        <v>254800</v>
      </c>
      <c r="D45" s="54"/>
      <c r="E45" s="54"/>
      <c r="F45" s="61"/>
      <c r="G45" s="54"/>
      <c r="H45" s="54"/>
      <c r="I45" s="54">
        <v>224600</v>
      </c>
      <c r="J45" s="61">
        <v>30200</v>
      </c>
      <c r="K45" s="61"/>
      <c r="L45" s="61"/>
      <c r="M45" s="61"/>
      <c r="N45" s="61"/>
      <c r="O45" s="61"/>
      <c r="P45" s="55">
        <f>SUM(D45:O45)</f>
        <v>254800</v>
      </c>
      <c r="Q45" s="37">
        <f t="shared" si="3"/>
        <v>0</v>
      </c>
    </row>
    <row r="46" spans="1:17" ht="15.75" hidden="1" customHeight="1" x14ac:dyDescent="0.25">
      <c r="A46" s="38">
        <v>2400</v>
      </c>
      <c r="B46" s="39" t="s">
        <v>61</v>
      </c>
      <c r="C46" s="40">
        <f t="shared" ref="C46:O46" si="12">SUM(C47:C48)</f>
        <v>0</v>
      </c>
      <c r="D46" s="40">
        <f t="shared" si="12"/>
        <v>0</v>
      </c>
      <c r="E46" s="40">
        <f t="shared" si="12"/>
        <v>0</v>
      </c>
      <c r="F46" s="40">
        <f t="shared" si="12"/>
        <v>0</v>
      </c>
      <c r="G46" s="40">
        <f t="shared" si="12"/>
        <v>0</v>
      </c>
      <c r="H46" s="40">
        <f t="shared" si="12"/>
        <v>0</v>
      </c>
      <c r="I46" s="40">
        <f t="shared" si="12"/>
        <v>0</v>
      </c>
      <c r="J46" s="40">
        <f t="shared" si="12"/>
        <v>0</v>
      </c>
      <c r="K46" s="40">
        <f t="shared" si="12"/>
        <v>0</v>
      </c>
      <c r="L46" s="40">
        <f t="shared" si="12"/>
        <v>0</v>
      </c>
      <c r="M46" s="40">
        <f t="shared" si="12"/>
        <v>0</v>
      </c>
      <c r="N46" s="40">
        <f t="shared" si="12"/>
        <v>0</v>
      </c>
      <c r="O46" s="40">
        <f t="shared" si="12"/>
        <v>0</v>
      </c>
      <c r="P46" s="60"/>
      <c r="Q46" s="37">
        <f t="shared" si="3"/>
        <v>0</v>
      </c>
    </row>
    <row r="47" spans="1:17" ht="16.350000000000001" hidden="1" customHeight="1" x14ac:dyDescent="0.25">
      <c r="A47" s="51">
        <v>2410</v>
      </c>
      <c r="B47" s="52" t="s">
        <v>62</v>
      </c>
      <c r="C47" s="53">
        <f>SUM(D47:O47)</f>
        <v>0</v>
      </c>
      <c r="D47" s="54"/>
      <c r="E47" s="54"/>
      <c r="F47" s="58"/>
      <c r="G47" s="54"/>
      <c r="H47" s="54"/>
      <c r="I47" s="54"/>
      <c r="J47" s="58"/>
      <c r="K47" s="58"/>
      <c r="L47" s="61"/>
      <c r="M47" s="61"/>
      <c r="N47" s="61"/>
      <c r="O47" s="61"/>
      <c r="P47" s="60"/>
      <c r="Q47" s="37">
        <f t="shared" si="3"/>
        <v>0</v>
      </c>
    </row>
    <row r="48" spans="1:17" ht="16.350000000000001" hidden="1" customHeight="1" x14ac:dyDescent="0.25">
      <c r="A48" s="51">
        <v>2420</v>
      </c>
      <c r="B48" s="52" t="s">
        <v>63</v>
      </c>
      <c r="C48" s="53">
        <f>SUM(D48:O48)</f>
        <v>0</v>
      </c>
      <c r="D48" s="54"/>
      <c r="E48" s="54"/>
      <c r="F48" s="58"/>
      <c r="G48" s="54"/>
      <c r="H48" s="54"/>
      <c r="I48" s="54"/>
      <c r="J48" s="58"/>
      <c r="K48" s="58"/>
      <c r="L48" s="61"/>
      <c r="M48" s="61"/>
      <c r="N48" s="61"/>
      <c r="O48" s="61"/>
      <c r="P48" s="60"/>
      <c r="Q48" s="37">
        <f t="shared" si="3"/>
        <v>0</v>
      </c>
    </row>
    <row r="49" spans="1:17" ht="15.75" hidden="1" customHeight="1" x14ac:dyDescent="0.25">
      <c r="A49" s="38">
        <v>2600</v>
      </c>
      <c r="B49" s="39" t="s">
        <v>64</v>
      </c>
      <c r="C49" s="40">
        <f t="shared" ref="C49:O49" si="13">SUM(C50:C52)</f>
        <v>0</v>
      </c>
      <c r="D49" s="40">
        <f t="shared" si="13"/>
        <v>0</v>
      </c>
      <c r="E49" s="40">
        <f t="shared" si="13"/>
        <v>0</v>
      </c>
      <c r="F49" s="40">
        <f t="shared" si="13"/>
        <v>0</v>
      </c>
      <c r="G49" s="40">
        <f t="shared" si="13"/>
        <v>0</v>
      </c>
      <c r="H49" s="40">
        <f t="shared" si="13"/>
        <v>0</v>
      </c>
      <c r="I49" s="40">
        <f t="shared" si="13"/>
        <v>0</v>
      </c>
      <c r="J49" s="40">
        <f t="shared" si="13"/>
        <v>0</v>
      </c>
      <c r="K49" s="40">
        <f t="shared" si="13"/>
        <v>0</v>
      </c>
      <c r="L49" s="40">
        <f t="shared" si="13"/>
        <v>0</v>
      </c>
      <c r="M49" s="40">
        <f t="shared" si="13"/>
        <v>0</v>
      </c>
      <c r="N49" s="40">
        <f t="shared" si="13"/>
        <v>0</v>
      </c>
      <c r="O49" s="40">
        <f t="shared" si="13"/>
        <v>0</v>
      </c>
      <c r="P49" s="60"/>
      <c r="Q49" s="37">
        <f t="shared" si="3"/>
        <v>0</v>
      </c>
    </row>
    <row r="50" spans="1:17" ht="25.35" hidden="1" customHeight="1" x14ac:dyDescent="0.25">
      <c r="A50" s="51">
        <v>2610</v>
      </c>
      <c r="B50" s="52" t="s">
        <v>65</v>
      </c>
      <c r="C50" s="53">
        <f>SUM(D50:O50)</f>
        <v>0</v>
      </c>
      <c r="D50" s="54"/>
      <c r="E50" s="54"/>
      <c r="F50" s="61"/>
      <c r="G50" s="54"/>
      <c r="H50" s="54"/>
      <c r="I50" s="54"/>
      <c r="J50" s="61"/>
      <c r="K50" s="61"/>
      <c r="L50" s="61"/>
      <c r="M50" s="61"/>
      <c r="N50" s="61"/>
      <c r="O50" s="61"/>
      <c r="P50" s="60"/>
      <c r="Q50" s="37">
        <f t="shared" si="3"/>
        <v>0</v>
      </c>
    </row>
    <row r="51" spans="1:17" ht="16.350000000000001" hidden="1" customHeight="1" x14ac:dyDescent="0.25">
      <c r="A51" s="51">
        <v>2620</v>
      </c>
      <c r="B51" s="52" t="s">
        <v>66</v>
      </c>
      <c r="C51" s="53">
        <f>SUM(D51:O51)</f>
        <v>0</v>
      </c>
      <c r="D51" s="54"/>
      <c r="E51" s="54"/>
      <c r="F51" s="61"/>
      <c r="G51" s="54"/>
      <c r="H51" s="54"/>
      <c r="I51" s="54"/>
      <c r="J51" s="61"/>
      <c r="K51" s="61"/>
      <c r="L51" s="61"/>
      <c r="M51" s="61"/>
      <c r="N51" s="61"/>
      <c r="O51" s="61"/>
      <c r="P51" s="60"/>
      <c r="Q51" s="37">
        <f t="shared" si="3"/>
        <v>0</v>
      </c>
    </row>
    <row r="52" spans="1:17" ht="25.35" hidden="1" customHeight="1" x14ac:dyDescent="0.25">
      <c r="A52" s="51">
        <v>2630</v>
      </c>
      <c r="B52" s="52" t="s">
        <v>67</v>
      </c>
      <c r="C52" s="53">
        <f>SUM(D52:O52)</f>
        <v>0</v>
      </c>
      <c r="D52" s="54"/>
      <c r="E52" s="54"/>
      <c r="F52" s="61"/>
      <c r="G52" s="54"/>
      <c r="H52" s="54"/>
      <c r="I52" s="54"/>
      <c r="J52" s="61"/>
      <c r="K52" s="61"/>
      <c r="L52" s="61"/>
      <c r="M52" s="61"/>
      <c r="N52" s="61"/>
      <c r="O52" s="61"/>
      <c r="P52" s="60"/>
      <c r="Q52" s="37">
        <f t="shared" si="3"/>
        <v>0</v>
      </c>
    </row>
    <row r="53" spans="1:17" ht="15.75" customHeight="1" x14ac:dyDescent="0.25">
      <c r="A53" s="38">
        <v>2700</v>
      </c>
      <c r="B53" s="39" t="s">
        <v>68</v>
      </c>
      <c r="C53" s="40">
        <f t="shared" ref="C53:P53" si="14">SUM(C54:C56)</f>
        <v>30200</v>
      </c>
      <c r="D53" s="40">
        <f t="shared" si="14"/>
        <v>0</v>
      </c>
      <c r="E53" s="40">
        <f t="shared" si="14"/>
        <v>0</v>
      </c>
      <c r="F53" s="40">
        <f t="shared" si="14"/>
        <v>0</v>
      </c>
      <c r="G53" s="40">
        <f t="shared" si="14"/>
        <v>0</v>
      </c>
      <c r="H53" s="40">
        <f t="shared" si="14"/>
        <v>0</v>
      </c>
      <c r="I53" s="40">
        <f t="shared" si="14"/>
        <v>30200</v>
      </c>
      <c r="J53" s="40">
        <f t="shared" si="14"/>
        <v>0</v>
      </c>
      <c r="K53" s="40">
        <f t="shared" si="14"/>
        <v>0</v>
      </c>
      <c r="L53" s="40">
        <f t="shared" si="14"/>
        <v>0</v>
      </c>
      <c r="M53" s="40">
        <f t="shared" si="14"/>
        <v>0</v>
      </c>
      <c r="N53" s="40">
        <f t="shared" si="14"/>
        <v>0</v>
      </c>
      <c r="O53" s="40">
        <f t="shared" si="14"/>
        <v>0</v>
      </c>
      <c r="P53" s="41">
        <f t="shared" si="14"/>
        <v>30200</v>
      </c>
      <c r="Q53" s="37">
        <f t="shared" si="3"/>
        <v>0</v>
      </c>
    </row>
    <row r="54" spans="1:17" ht="16.350000000000001" hidden="1" customHeight="1" x14ac:dyDescent="0.25">
      <c r="A54" s="51">
        <v>2710</v>
      </c>
      <c r="B54" s="52" t="s">
        <v>69</v>
      </c>
      <c r="C54" s="53">
        <f>SUM(D54:O54)</f>
        <v>0</v>
      </c>
      <c r="D54" s="54"/>
      <c r="E54" s="54"/>
      <c r="F54" s="58"/>
      <c r="G54" s="54"/>
      <c r="H54" s="54"/>
      <c r="I54" s="54"/>
      <c r="J54" s="58"/>
      <c r="K54" s="61"/>
      <c r="L54" s="61"/>
      <c r="M54" s="61"/>
      <c r="N54" s="61"/>
      <c r="O54" s="61"/>
      <c r="P54" s="60"/>
      <c r="Q54" s="37">
        <f t="shared" si="3"/>
        <v>0</v>
      </c>
    </row>
    <row r="55" spans="1:17" ht="16.350000000000001" customHeight="1" x14ac:dyDescent="0.25">
      <c r="A55" s="51">
        <v>2720</v>
      </c>
      <c r="B55" s="52" t="s">
        <v>70</v>
      </c>
      <c r="C55" s="53"/>
      <c r="D55" s="54"/>
      <c r="E55" s="54"/>
      <c r="F55" s="58"/>
      <c r="G55" s="54"/>
      <c r="H55" s="54"/>
      <c r="I55" s="54"/>
      <c r="J55" s="58"/>
      <c r="K55" s="61"/>
      <c r="L55" s="61"/>
      <c r="M55" s="61"/>
      <c r="N55" s="61"/>
      <c r="O55" s="61"/>
      <c r="P55" s="55">
        <f>SUM(D55:O55)</f>
        <v>0</v>
      </c>
      <c r="Q55" s="37">
        <f t="shared" si="3"/>
        <v>0</v>
      </c>
    </row>
    <row r="56" spans="1:17" ht="16.350000000000001" customHeight="1" x14ac:dyDescent="0.25">
      <c r="A56" s="51">
        <v>2730</v>
      </c>
      <c r="B56" s="52" t="s">
        <v>71</v>
      </c>
      <c r="C56" s="53">
        <v>30200</v>
      </c>
      <c r="D56" s="54"/>
      <c r="E56" s="54"/>
      <c r="F56" s="58"/>
      <c r="G56" s="54"/>
      <c r="H56" s="54"/>
      <c r="I56" s="54">
        <v>30200</v>
      </c>
      <c r="J56" s="58"/>
      <c r="K56" s="61"/>
      <c r="L56" s="61"/>
      <c r="M56" s="61"/>
      <c r="N56" s="61"/>
      <c r="O56" s="61"/>
      <c r="P56" s="55">
        <f>SUM(D56:O56)</f>
        <v>30200</v>
      </c>
      <c r="Q56" s="37">
        <f t="shared" si="3"/>
        <v>0</v>
      </c>
    </row>
    <row r="57" spans="1:17" ht="16.350000000000001" customHeight="1" x14ac:dyDescent="0.25">
      <c r="A57" s="62">
        <v>2800</v>
      </c>
      <c r="B57" s="63" t="s">
        <v>72</v>
      </c>
      <c r="C57" s="53">
        <v>5000</v>
      </c>
      <c r="D57" s="54"/>
      <c r="E57" s="54"/>
      <c r="F57" s="58"/>
      <c r="G57" s="54"/>
      <c r="H57" s="54"/>
      <c r="I57" s="54">
        <v>5000</v>
      </c>
      <c r="J57" s="58"/>
      <c r="K57" s="61"/>
      <c r="L57" s="61"/>
      <c r="M57" s="61"/>
      <c r="N57" s="61"/>
      <c r="O57" s="61"/>
      <c r="P57" s="55">
        <f>SUM(D57:O57)</f>
        <v>5000</v>
      </c>
      <c r="Q57" s="37">
        <f t="shared" si="3"/>
        <v>0</v>
      </c>
    </row>
    <row r="58" spans="1:17" ht="15.75" customHeight="1" x14ac:dyDescent="0.25">
      <c r="A58" s="38">
        <v>3000</v>
      </c>
      <c r="B58" s="39" t="s">
        <v>73</v>
      </c>
      <c r="C58" s="40">
        <f t="shared" ref="C58:P58" si="15">C59+C73</f>
        <v>0</v>
      </c>
      <c r="D58" s="40">
        <f t="shared" si="15"/>
        <v>0</v>
      </c>
      <c r="E58" s="40">
        <f t="shared" si="15"/>
        <v>0</v>
      </c>
      <c r="F58" s="40">
        <f t="shared" si="15"/>
        <v>0</v>
      </c>
      <c r="G58" s="40">
        <f t="shared" si="15"/>
        <v>0</v>
      </c>
      <c r="H58" s="40">
        <f t="shared" si="15"/>
        <v>0</v>
      </c>
      <c r="I58" s="40">
        <f t="shared" si="15"/>
        <v>0</v>
      </c>
      <c r="J58" s="40">
        <f t="shared" si="15"/>
        <v>0</v>
      </c>
      <c r="K58" s="40">
        <f t="shared" si="15"/>
        <v>0</v>
      </c>
      <c r="L58" s="40">
        <f t="shared" si="15"/>
        <v>0</v>
      </c>
      <c r="M58" s="40">
        <f t="shared" si="15"/>
        <v>0</v>
      </c>
      <c r="N58" s="40">
        <f t="shared" si="15"/>
        <v>0</v>
      </c>
      <c r="O58" s="40">
        <f t="shared" si="15"/>
        <v>0</v>
      </c>
      <c r="P58" s="41">
        <f t="shared" si="15"/>
        <v>0</v>
      </c>
      <c r="Q58" s="37">
        <f t="shared" si="3"/>
        <v>0</v>
      </c>
    </row>
    <row r="59" spans="1:17" ht="15.75" customHeight="1" x14ac:dyDescent="0.25">
      <c r="A59" s="38">
        <v>3100</v>
      </c>
      <c r="B59" s="39" t="s">
        <v>74</v>
      </c>
      <c r="C59" s="40">
        <f t="shared" ref="C59:P59" si="16">C60+C61+C64+C67+C71+C72</f>
        <v>0</v>
      </c>
      <c r="D59" s="40">
        <f t="shared" si="16"/>
        <v>0</v>
      </c>
      <c r="E59" s="40">
        <f t="shared" si="16"/>
        <v>0</v>
      </c>
      <c r="F59" s="40">
        <f t="shared" si="16"/>
        <v>0</v>
      </c>
      <c r="G59" s="40">
        <f t="shared" si="16"/>
        <v>0</v>
      </c>
      <c r="H59" s="40">
        <f t="shared" si="16"/>
        <v>0</v>
      </c>
      <c r="I59" s="40">
        <f t="shared" si="16"/>
        <v>0</v>
      </c>
      <c r="J59" s="40">
        <f t="shared" si="16"/>
        <v>0</v>
      </c>
      <c r="K59" s="40">
        <f t="shared" si="16"/>
        <v>0</v>
      </c>
      <c r="L59" s="40">
        <f t="shared" si="16"/>
        <v>0</v>
      </c>
      <c r="M59" s="40">
        <f t="shared" si="16"/>
        <v>0</v>
      </c>
      <c r="N59" s="40">
        <f t="shared" si="16"/>
        <v>0</v>
      </c>
      <c r="O59" s="40">
        <f t="shared" si="16"/>
        <v>0</v>
      </c>
      <c r="P59" s="41">
        <f t="shared" si="16"/>
        <v>0</v>
      </c>
      <c r="Q59" s="37">
        <f t="shared" si="3"/>
        <v>0</v>
      </c>
    </row>
    <row r="60" spans="1:17" ht="27.6" customHeight="1" x14ac:dyDescent="0.25">
      <c r="A60" s="51">
        <v>3110</v>
      </c>
      <c r="B60" s="52" t="s">
        <v>75</v>
      </c>
      <c r="C60" s="53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5">
        <f>SUM(D60:O60)</f>
        <v>0</v>
      </c>
      <c r="Q60" s="37">
        <f t="shared" si="3"/>
        <v>0</v>
      </c>
    </row>
    <row r="61" spans="1:17" ht="15.75" hidden="1" customHeight="1" x14ac:dyDescent="0.25">
      <c r="A61" s="42">
        <v>3120</v>
      </c>
      <c r="B61" s="43" t="s">
        <v>76</v>
      </c>
      <c r="C61" s="44">
        <f t="shared" ref="C61:O61" si="17">SUM(C62:C63)</f>
        <v>0</v>
      </c>
      <c r="D61" s="44">
        <f t="shared" si="17"/>
        <v>0</v>
      </c>
      <c r="E61" s="44">
        <f t="shared" si="17"/>
        <v>0</v>
      </c>
      <c r="F61" s="44">
        <f t="shared" si="17"/>
        <v>0</v>
      </c>
      <c r="G61" s="44">
        <f t="shared" si="17"/>
        <v>0</v>
      </c>
      <c r="H61" s="44">
        <f t="shared" si="17"/>
        <v>0</v>
      </c>
      <c r="I61" s="44">
        <f t="shared" si="17"/>
        <v>0</v>
      </c>
      <c r="J61" s="44">
        <f t="shared" si="17"/>
        <v>0</v>
      </c>
      <c r="K61" s="44">
        <f t="shared" si="17"/>
        <v>0</v>
      </c>
      <c r="L61" s="44">
        <f t="shared" si="17"/>
        <v>0</v>
      </c>
      <c r="M61" s="44">
        <f t="shared" si="17"/>
        <v>0</v>
      </c>
      <c r="N61" s="44">
        <f t="shared" si="17"/>
        <v>0</v>
      </c>
      <c r="O61" s="44">
        <f t="shared" si="17"/>
        <v>0</v>
      </c>
      <c r="P61" s="60"/>
      <c r="Q61" s="37">
        <f t="shared" si="3"/>
        <v>0</v>
      </c>
    </row>
    <row r="62" spans="1:17" ht="16.350000000000001" hidden="1" customHeight="1" x14ac:dyDescent="0.25">
      <c r="A62" s="51">
        <v>3121</v>
      </c>
      <c r="B62" s="52" t="s">
        <v>77</v>
      </c>
      <c r="C62" s="53">
        <f>SUM(D62:O62)</f>
        <v>0</v>
      </c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60"/>
      <c r="Q62" s="37">
        <f t="shared" si="3"/>
        <v>0</v>
      </c>
    </row>
    <row r="63" spans="1:17" ht="16.350000000000001" hidden="1" customHeight="1" x14ac:dyDescent="0.25">
      <c r="A63" s="51">
        <v>3122</v>
      </c>
      <c r="B63" s="52" t="s">
        <v>78</v>
      </c>
      <c r="C63" s="53">
        <f>SUM(D63:O63)</f>
        <v>0</v>
      </c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60"/>
      <c r="Q63" s="37">
        <f t="shared" si="3"/>
        <v>0</v>
      </c>
    </row>
    <row r="64" spans="1:17" ht="15.75" hidden="1" customHeight="1" x14ac:dyDescent="0.25">
      <c r="A64" s="42">
        <v>3130</v>
      </c>
      <c r="B64" s="43" t="s">
        <v>79</v>
      </c>
      <c r="C64" s="44">
        <f t="shared" ref="C64:P64" si="18">SUM(C65:C66)</f>
        <v>0</v>
      </c>
      <c r="D64" s="44">
        <f t="shared" si="18"/>
        <v>0</v>
      </c>
      <c r="E64" s="44">
        <f t="shared" si="18"/>
        <v>0</v>
      </c>
      <c r="F64" s="44">
        <f t="shared" si="18"/>
        <v>0</v>
      </c>
      <c r="G64" s="44">
        <f t="shared" si="18"/>
        <v>0</v>
      </c>
      <c r="H64" s="44">
        <f t="shared" si="18"/>
        <v>0</v>
      </c>
      <c r="I64" s="44">
        <f t="shared" si="18"/>
        <v>0</v>
      </c>
      <c r="J64" s="44">
        <f t="shared" si="18"/>
        <v>0</v>
      </c>
      <c r="K64" s="44">
        <f t="shared" si="18"/>
        <v>0</v>
      </c>
      <c r="L64" s="44">
        <f t="shared" si="18"/>
        <v>0</v>
      </c>
      <c r="M64" s="44">
        <f t="shared" si="18"/>
        <v>0</v>
      </c>
      <c r="N64" s="44">
        <f t="shared" si="18"/>
        <v>0</v>
      </c>
      <c r="O64" s="44">
        <f t="shared" si="18"/>
        <v>0</v>
      </c>
      <c r="P64" s="41">
        <f t="shared" si="18"/>
        <v>0</v>
      </c>
      <c r="Q64" s="37">
        <f t="shared" si="3"/>
        <v>0</v>
      </c>
    </row>
    <row r="65" spans="1:17" ht="16.350000000000001" hidden="1" customHeight="1" x14ac:dyDescent="0.25">
      <c r="A65" s="51">
        <v>3131</v>
      </c>
      <c r="B65" s="52" t="s">
        <v>80</v>
      </c>
      <c r="C65" s="53">
        <f>SUM(D65:O65)</f>
        <v>0</v>
      </c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60"/>
      <c r="Q65" s="37">
        <f t="shared" si="3"/>
        <v>0</v>
      </c>
    </row>
    <row r="66" spans="1:17" ht="16.350000000000001" hidden="1" customHeight="1" x14ac:dyDescent="0.25">
      <c r="A66" s="51">
        <v>3132</v>
      </c>
      <c r="B66" s="52" t="s">
        <v>81</v>
      </c>
      <c r="C66" s="53">
        <f>SUM(D66:O66)</f>
        <v>0</v>
      </c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5">
        <f>SUM(D66:O66)</f>
        <v>0</v>
      </c>
      <c r="Q66" s="37">
        <f t="shared" si="3"/>
        <v>0</v>
      </c>
    </row>
    <row r="67" spans="1:17" ht="15.75" hidden="1" customHeight="1" x14ac:dyDescent="0.25">
      <c r="A67" s="42">
        <v>3140</v>
      </c>
      <c r="B67" s="43" t="s">
        <v>82</v>
      </c>
      <c r="C67" s="44">
        <f t="shared" ref="C67:N67" si="19">SUM(C68:C70)</f>
        <v>0</v>
      </c>
      <c r="D67" s="44">
        <f t="shared" si="19"/>
        <v>0</v>
      </c>
      <c r="E67" s="44">
        <f t="shared" si="19"/>
        <v>0</v>
      </c>
      <c r="F67" s="44">
        <f t="shared" si="19"/>
        <v>0</v>
      </c>
      <c r="G67" s="44">
        <f t="shared" si="19"/>
        <v>0</v>
      </c>
      <c r="H67" s="44">
        <f t="shared" si="19"/>
        <v>0</v>
      </c>
      <c r="I67" s="44">
        <f t="shared" si="19"/>
        <v>0</v>
      </c>
      <c r="J67" s="44">
        <f t="shared" si="19"/>
        <v>0</v>
      </c>
      <c r="K67" s="44">
        <f t="shared" si="19"/>
        <v>0</v>
      </c>
      <c r="L67" s="44">
        <f t="shared" si="19"/>
        <v>0</v>
      </c>
      <c r="M67" s="44">
        <f t="shared" si="19"/>
        <v>0</v>
      </c>
      <c r="N67" s="44">
        <f t="shared" si="19"/>
        <v>0</v>
      </c>
      <c r="O67" s="44">
        <f>SUM(O68:O70)</f>
        <v>0</v>
      </c>
      <c r="P67" s="41">
        <f>SUM(P68:P70)</f>
        <v>0</v>
      </c>
      <c r="Q67" s="37">
        <f t="shared" si="3"/>
        <v>0</v>
      </c>
    </row>
    <row r="68" spans="1:17" ht="16.350000000000001" hidden="1" customHeight="1" x14ac:dyDescent="0.25">
      <c r="A68" s="51">
        <v>3141</v>
      </c>
      <c r="B68" s="52" t="s">
        <v>83</v>
      </c>
      <c r="C68" s="53">
        <f>SUM(D68:O68)</f>
        <v>0</v>
      </c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44">
        <f>SUM(O69:O71)</f>
        <v>0</v>
      </c>
      <c r="P68" s="60"/>
      <c r="Q68" s="37">
        <f t="shared" si="3"/>
        <v>0</v>
      </c>
    </row>
    <row r="69" spans="1:17" ht="16.350000000000001" hidden="1" customHeight="1" x14ac:dyDescent="0.25">
      <c r="A69" s="51">
        <v>3142</v>
      </c>
      <c r="B69" s="52" t="s">
        <v>84</v>
      </c>
      <c r="C69" s="53">
        <f>SUM(D69:O69)</f>
        <v>0</v>
      </c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5">
        <f>SUM(D69:O69)</f>
        <v>0</v>
      </c>
      <c r="Q69" s="37">
        <f t="shared" si="3"/>
        <v>0</v>
      </c>
    </row>
    <row r="70" spans="1:17" ht="16.350000000000001" hidden="1" customHeight="1" x14ac:dyDescent="0.25">
      <c r="A70" s="51">
        <v>3143</v>
      </c>
      <c r="B70" s="52" t="s">
        <v>85</v>
      </c>
      <c r="C70" s="53">
        <f>SUM(D70:O70)</f>
        <v>0</v>
      </c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</row>
    <row r="71" spans="1:17" ht="16.350000000000001" hidden="1" customHeight="1" x14ac:dyDescent="0.25">
      <c r="A71" s="51">
        <v>3150</v>
      </c>
      <c r="B71" s="52" t="s">
        <v>86</v>
      </c>
      <c r="C71" s="53">
        <f>SUM(D71:O71)</f>
        <v>0</v>
      </c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</row>
    <row r="72" spans="1:17" ht="16.350000000000001" hidden="1" customHeight="1" x14ac:dyDescent="0.25">
      <c r="A72" s="51">
        <v>3160</v>
      </c>
      <c r="B72" s="52" t="s">
        <v>87</v>
      </c>
      <c r="C72" s="53">
        <f>SUM(D72:O72)</f>
        <v>0</v>
      </c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</row>
    <row r="73" spans="1:17" ht="15.75" hidden="1" customHeight="1" x14ac:dyDescent="0.25">
      <c r="A73" s="38">
        <v>3200</v>
      </c>
      <c r="B73" s="39" t="s">
        <v>88</v>
      </c>
      <c r="C73" s="40">
        <f t="shared" ref="C73:O73" si="20">SUM(C74:C77)</f>
        <v>0</v>
      </c>
      <c r="D73" s="40">
        <f t="shared" si="20"/>
        <v>0</v>
      </c>
      <c r="E73" s="40">
        <f t="shared" si="20"/>
        <v>0</v>
      </c>
      <c r="F73" s="40">
        <f t="shared" si="20"/>
        <v>0</v>
      </c>
      <c r="G73" s="40">
        <f t="shared" si="20"/>
        <v>0</v>
      </c>
      <c r="H73" s="40">
        <f t="shared" si="20"/>
        <v>0</v>
      </c>
      <c r="I73" s="40">
        <f t="shared" si="20"/>
        <v>0</v>
      </c>
      <c r="J73" s="40">
        <f t="shared" si="20"/>
        <v>0</v>
      </c>
      <c r="K73" s="40">
        <f t="shared" si="20"/>
        <v>0</v>
      </c>
      <c r="L73" s="40">
        <f t="shared" si="20"/>
        <v>0</v>
      </c>
      <c r="M73" s="40">
        <f t="shared" si="20"/>
        <v>0</v>
      </c>
      <c r="N73" s="40">
        <f t="shared" si="20"/>
        <v>0</v>
      </c>
      <c r="O73" s="40">
        <f t="shared" si="20"/>
        <v>0</v>
      </c>
    </row>
    <row r="74" spans="1:17" ht="16.350000000000001" hidden="1" customHeight="1" x14ac:dyDescent="0.25">
      <c r="A74" s="51">
        <v>3210</v>
      </c>
      <c r="B74" s="52" t="s">
        <v>89</v>
      </c>
      <c r="C74" s="53">
        <f>SUM(D74:O74)</f>
        <v>0</v>
      </c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7" ht="25.35" hidden="1" customHeight="1" x14ac:dyDescent="0.25">
      <c r="A75" s="51">
        <v>3220</v>
      </c>
      <c r="B75" s="52" t="s">
        <v>90</v>
      </c>
      <c r="C75" s="53">
        <f>SUM(D75:O75)</f>
        <v>0</v>
      </c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7" ht="25.35" hidden="1" customHeight="1" x14ac:dyDescent="0.25">
      <c r="A76" s="51">
        <v>3230</v>
      </c>
      <c r="B76" s="52" t="s">
        <v>91</v>
      </c>
      <c r="C76" s="53">
        <f>SUM(D76:O76)</f>
        <v>0</v>
      </c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7" ht="16.350000000000001" hidden="1" customHeight="1" x14ac:dyDescent="0.25">
      <c r="A77" s="51">
        <v>3240</v>
      </c>
      <c r="B77" s="52" t="s">
        <v>92</v>
      </c>
      <c r="C77" s="53">
        <f>SUM(D77:O77)</f>
        <v>0</v>
      </c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7" ht="16.350000000000001" customHeight="1" x14ac:dyDescent="0.25">
      <c r="A78" s="62">
        <v>9000</v>
      </c>
      <c r="B78" s="63" t="s">
        <v>93</v>
      </c>
      <c r="C78" s="53">
        <f>SUM(D78:O78)</f>
        <v>0</v>
      </c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5"/>
      <c r="P78" s="66"/>
    </row>
    <row r="79" spans="1:17" ht="12.75" hidden="1" customHeight="1" x14ac:dyDescent="0.25">
      <c r="B79" s="92"/>
      <c r="C79" s="92"/>
      <c r="D79" s="92"/>
      <c r="E79" s="92"/>
      <c r="F79" s="92"/>
      <c r="G79" s="67"/>
    </row>
    <row r="80" spans="1:17" ht="13.5" hidden="1" customHeight="1" x14ac:dyDescent="0.2">
      <c r="C80" s="37">
        <f t="shared" ref="C80:P80" si="21">SUM(C30+C33+C34+C57)</f>
        <v>1111900</v>
      </c>
      <c r="D80" s="37">
        <f>SUM(D30+D33+D34+D57)</f>
        <v>50000</v>
      </c>
      <c r="E80" s="37">
        <f t="shared" si="21"/>
        <v>63800</v>
      </c>
      <c r="F80" s="37">
        <f t="shared" si="21"/>
        <v>47000</v>
      </c>
      <c r="G80" s="37">
        <f t="shared" si="21"/>
        <v>107550</v>
      </c>
      <c r="H80" s="37">
        <f t="shared" si="21"/>
        <v>191000</v>
      </c>
      <c r="I80" s="37">
        <f t="shared" si="21"/>
        <v>105000</v>
      </c>
      <c r="J80" s="37">
        <f t="shared" si="21"/>
        <v>55800</v>
      </c>
      <c r="K80" s="37">
        <f t="shared" si="21"/>
        <v>40600</v>
      </c>
      <c r="L80" s="37">
        <f t="shared" si="21"/>
        <v>100000</v>
      </c>
      <c r="M80" s="37">
        <f t="shared" si="21"/>
        <v>66000</v>
      </c>
      <c r="N80" s="37">
        <f t="shared" si="21"/>
        <v>78550</v>
      </c>
      <c r="O80" s="37">
        <f t="shared" si="21"/>
        <v>206600</v>
      </c>
      <c r="P80" s="37">
        <f t="shared" si="21"/>
        <v>1111900</v>
      </c>
    </row>
    <row r="81" spans="1:16" ht="17.25" hidden="1" customHeight="1" x14ac:dyDescent="0.25">
      <c r="A81" s="93" t="s">
        <v>94</v>
      </c>
      <c r="B81" s="93"/>
      <c r="C81" s="93"/>
      <c r="D81" s="32"/>
      <c r="G81" s="68"/>
      <c r="H81" s="69" t="s">
        <v>95</v>
      </c>
      <c r="I81" s="69"/>
    </row>
    <row r="82" spans="1:16" ht="17.25" hidden="1" customHeight="1" x14ac:dyDescent="0.25">
      <c r="A82" s="70"/>
      <c r="B82" s="71"/>
      <c r="C82" s="71"/>
      <c r="D82" s="32"/>
      <c r="E82" s="72" t="s">
        <v>7</v>
      </c>
      <c r="F82" s="32"/>
      <c r="G82" s="32"/>
      <c r="H82" s="73"/>
    </row>
    <row r="83" spans="1:16" ht="17.45" hidden="1" customHeight="1" x14ac:dyDescent="0.25">
      <c r="A83" s="93" t="s">
        <v>96</v>
      </c>
      <c r="B83" s="93"/>
      <c r="C83" s="93"/>
      <c r="D83" s="93"/>
      <c r="E83" s="68"/>
      <c r="F83" s="32"/>
      <c r="G83" s="94" t="s">
        <v>97</v>
      </c>
      <c r="H83" s="94"/>
      <c r="I83" s="94"/>
      <c r="J83" s="74"/>
    </row>
    <row r="84" spans="1:16" ht="12.75" hidden="1" customHeight="1" x14ac:dyDescent="0.25">
      <c r="A84" s="93"/>
      <c r="B84" s="93"/>
      <c r="C84" s="93"/>
      <c r="D84" s="93"/>
      <c r="E84" s="73" t="s">
        <v>7</v>
      </c>
      <c r="H84" s="73"/>
    </row>
    <row r="85" spans="1:16" ht="14.65" hidden="1" customHeight="1" x14ac:dyDescent="0.25"/>
    <row r="87" spans="1:16" ht="14.65" hidden="1" customHeight="1" x14ac:dyDescent="0.25">
      <c r="C87" s="75"/>
      <c r="D87" s="76" t="s">
        <v>22</v>
      </c>
      <c r="E87" s="76" t="s">
        <v>23</v>
      </c>
      <c r="F87" s="76" t="s">
        <v>24</v>
      </c>
      <c r="G87" s="77" t="s">
        <v>25</v>
      </c>
      <c r="H87" s="76" t="s">
        <v>26</v>
      </c>
      <c r="I87" s="76" t="s">
        <v>27</v>
      </c>
      <c r="J87" s="76" t="s">
        <v>28</v>
      </c>
      <c r="K87" s="76" t="s">
        <v>29</v>
      </c>
      <c r="L87" s="76" t="s">
        <v>30</v>
      </c>
      <c r="M87" s="76" t="s">
        <v>31</v>
      </c>
      <c r="N87" s="76" t="s">
        <v>32</v>
      </c>
      <c r="O87" s="76" t="s">
        <v>33</v>
      </c>
      <c r="P87" s="78"/>
    </row>
    <row r="88" spans="1:16" ht="14.65" hidden="1" customHeight="1" x14ac:dyDescent="0.2">
      <c r="C88" s="75" t="s">
        <v>98</v>
      </c>
      <c r="D88" s="79">
        <f t="shared" ref="D88:P88" si="22">D24+D27</f>
        <v>211000</v>
      </c>
      <c r="E88" s="79">
        <f t="shared" si="22"/>
        <v>255200</v>
      </c>
      <c r="F88" s="79">
        <f t="shared" si="22"/>
        <v>267900</v>
      </c>
      <c r="G88" s="79">
        <f t="shared" si="22"/>
        <v>272200</v>
      </c>
      <c r="H88" s="79">
        <f t="shared" si="22"/>
        <v>365800</v>
      </c>
      <c r="I88" s="79">
        <f t="shared" si="22"/>
        <v>756100</v>
      </c>
      <c r="J88" s="79">
        <f t="shared" si="22"/>
        <v>146400</v>
      </c>
      <c r="K88" s="79">
        <f t="shared" si="22"/>
        <v>167700</v>
      </c>
      <c r="L88" s="79">
        <f t="shared" si="22"/>
        <v>350700</v>
      </c>
      <c r="M88" s="79">
        <f t="shared" si="22"/>
        <v>354900</v>
      </c>
      <c r="N88" s="79">
        <f t="shared" si="22"/>
        <v>367700</v>
      </c>
      <c r="O88" s="79">
        <f t="shared" si="22"/>
        <v>394600</v>
      </c>
      <c r="P88" s="79">
        <f t="shared" si="22"/>
        <v>3910200</v>
      </c>
    </row>
    <row r="89" spans="1:16" ht="14.65" hidden="1" customHeight="1" x14ac:dyDescent="0.25"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8"/>
    </row>
    <row r="90" spans="1:16" ht="14.65" hidden="1" customHeight="1" x14ac:dyDescent="0.2">
      <c r="C90" s="75" t="s">
        <v>99</v>
      </c>
      <c r="D90" s="79">
        <f t="shared" ref="D90:P90" si="23">SUM(D20-D24-D27)</f>
        <v>1053600</v>
      </c>
      <c r="E90" s="79">
        <f t="shared" si="23"/>
        <v>1181400</v>
      </c>
      <c r="F90" s="79">
        <f t="shared" si="23"/>
        <v>1185700</v>
      </c>
      <c r="G90" s="79">
        <f t="shared" si="23"/>
        <v>1263950</v>
      </c>
      <c r="H90" s="79">
        <f t="shared" si="23"/>
        <v>1492400</v>
      </c>
      <c r="I90" s="79">
        <f t="shared" si="23"/>
        <v>1803800</v>
      </c>
      <c r="J90" s="79">
        <f t="shared" si="23"/>
        <v>1110800</v>
      </c>
      <c r="K90" s="79">
        <f t="shared" si="23"/>
        <v>925100</v>
      </c>
      <c r="L90" s="79">
        <f t="shared" si="23"/>
        <v>1218000</v>
      </c>
      <c r="M90" s="79">
        <f t="shared" si="23"/>
        <v>1081000</v>
      </c>
      <c r="N90" s="79">
        <f t="shared" si="23"/>
        <v>1295550</v>
      </c>
      <c r="O90" s="79">
        <f t="shared" si="23"/>
        <v>1439300</v>
      </c>
      <c r="P90" s="79">
        <f t="shared" si="23"/>
        <v>15050600</v>
      </c>
    </row>
    <row r="91" spans="1:16" ht="14.65" hidden="1" customHeight="1" x14ac:dyDescent="0.25"/>
    <row r="95" spans="1:16" ht="14.65" customHeight="1" x14ac:dyDescent="0.2">
      <c r="C95" s="21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1"/>
    </row>
    <row r="96" spans="1:16" ht="14.65" customHeight="1" x14ac:dyDescent="0.2">
      <c r="P96" s="1"/>
    </row>
  </sheetData>
  <sheetProtection selectLockedCells="1" selectUnlockedCells="1"/>
  <mergeCells count="18">
    <mergeCell ref="A16:O16"/>
    <mergeCell ref="B79:F79"/>
    <mergeCell ref="A81:C81"/>
    <mergeCell ref="A83:D84"/>
    <mergeCell ref="G83:I83"/>
    <mergeCell ref="A13:B13"/>
    <mergeCell ref="K1:M1"/>
    <mergeCell ref="K2:O2"/>
    <mergeCell ref="L3:O3"/>
    <mergeCell ref="K4:O4"/>
    <mergeCell ref="L5:O5"/>
    <mergeCell ref="K7:L7"/>
    <mergeCell ref="N7:O7"/>
    <mergeCell ref="K9:L9"/>
    <mergeCell ref="N9:O9"/>
    <mergeCell ref="A10:O10"/>
    <mergeCell ref="A11:O11"/>
    <mergeCell ref="A12:O12"/>
  </mergeCells>
  <printOptions horizontalCentered="1"/>
  <pageMargins left="0" right="0" top="0.23622047244094491" bottom="0" header="0.51181102362204722" footer="0.51181102362204722"/>
  <pageSetup paperSize="9" scale="7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Чинадієво</vt:lpstr>
      <vt:lpstr>Чинадієво!Заголовки_для_печати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2021-01-27T08:11:38Z</cp:lastPrinted>
  <dcterms:created xsi:type="dcterms:W3CDTF">2021-01-05T14:20:29Z</dcterms:created>
  <dcterms:modified xsi:type="dcterms:W3CDTF">2021-01-27T08:11:54Z</dcterms:modified>
</cp:coreProperties>
</file>